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sandeeprajbhandari/Library/Application Support/Claude/local-agent-mode-sessions/5cffe916-55c0-48c5-a34c-e01e653c54e3/6163628b-c0c5-4f00-819a-029656bb9b62/local_d68c5838-9db4-492d-8587-4ba88fd99584/outputs/"/>
    </mc:Choice>
  </mc:AlternateContent>
  <xr:revisionPtr revIDLastSave="0" documentId="13_ncr:1_{0071B9CA-5598-9643-A474-0933AF0DFB6D}" xr6:coauthVersionLast="47" xr6:coauthVersionMax="47" xr10:uidLastSave="{00000000-0000-0000-0000-000000000000}"/>
  <bookViews>
    <workbookView xWindow="34560" yWindow="600" windowWidth="38400" windowHeight="21000" tabRatio="500" activeTab="11" xr2:uid="{00000000-000D-0000-FFFF-FFFF00000000}"/>
  </bookViews>
  <sheets>
    <sheet name="Start Here" sheetId="1" r:id="rId1"/>
    <sheet name="Meal Library" sheetId="2" r:id="rId2"/>
    <sheet name="14-Week Targets" sheetId="3" r:id="rId3"/>
    <sheet name="Week 1 - 3500 cal" sheetId="4" r:id="rId4"/>
    <sheet name="Week 2 - 3300 cal" sheetId="5" r:id="rId5"/>
    <sheet name="Week 3 - 3100 cal" sheetId="6" r:id="rId6"/>
    <sheet name="Week 4 - 2900 cal" sheetId="7" r:id="rId7"/>
    <sheet name="Week 5 - 2700 cal" sheetId="8" r:id="rId8"/>
    <sheet name="Week 6 - 2500 cal" sheetId="9" r:id="rId9"/>
    <sheet name="Week 7 - 2300 cal" sheetId="10" r:id="rId10"/>
    <sheet name="Week 8 - 2200 cal" sheetId="11" r:id="rId11"/>
    <sheet name="Week 9 - 2100 cal" sheetId="12" r:id="rId12"/>
    <sheet name="Week 10 - 2000 low (RF)" sheetId="13" r:id="rId13"/>
    <sheet name="Week 11 - 1900 low (RF)" sheetId="14" r:id="rId14"/>
    <sheet name="Week 12 - 1800 low (RF)" sheetId="15" r:id="rId15"/>
    <sheet name="Week 13 - 1750 low (RF)" sheetId="16" r:id="rId16"/>
    <sheet name="Week 14 - 1700 low (RF)" sheetId="17" r:id="rId17"/>
    <sheet name="Build-Your-Own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18" l="1"/>
  <c r="H10" i="18"/>
  <c r="G10" i="18"/>
  <c r="F10" i="18"/>
  <c r="E10" i="18"/>
  <c r="D10" i="18"/>
  <c r="I9" i="18"/>
  <c r="H9" i="18"/>
  <c r="G9" i="18"/>
  <c r="F9" i="18"/>
  <c r="E9" i="18"/>
  <c r="D9" i="18"/>
  <c r="I8" i="18"/>
  <c r="H8" i="18"/>
  <c r="G8" i="18"/>
  <c r="F8" i="18"/>
  <c r="E8" i="18"/>
  <c r="D8" i="18"/>
  <c r="I7" i="18"/>
  <c r="H7" i="18"/>
  <c r="G7" i="18"/>
  <c r="F7" i="18"/>
  <c r="E7" i="18"/>
  <c r="D7" i="18"/>
  <c r="I6" i="18"/>
  <c r="H6" i="18"/>
  <c r="G6" i="18"/>
  <c r="F6" i="18"/>
  <c r="E6" i="18"/>
  <c r="D6" i="18"/>
  <c r="I5" i="18"/>
  <c r="H5" i="18"/>
  <c r="G5" i="18"/>
  <c r="F5" i="18"/>
  <c r="E5" i="18"/>
  <c r="D5" i="18"/>
  <c r="I47" i="17"/>
  <c r="H47" i="17"/>
  <c r="G47" i="17"/>
  <c r="F47" i="17"/>
  <c r="E47" i="17"/>
  <c r="D47" i="17"/>
  <c r="I46" i="17"/>
  <c r="H46" i="17"/>
  <c r="G46" i="17"/>
  <c r="F46" i="17"/>
  <c r="E46" i="17"/>
  <c r="D46" i="17"/>
  <c r="I45" i="17"/>
  <c r="H45" i="17"/>
  <c r="G45" i="17"/>
  <c r="F45" i="17"/>
  <c r="E45" i="17"/>
  <c r="D45" i="17"/>
  <c r="I44" i="17"/>
  <c r="H44" i="17"/>
  <c r="G44" i="17"/>
  <c r="F44" i="17"/>
  <c r="E44" i="17"/>
  <c r="D44" i="17"/>
  <c r="I43" i="17"/>
  <c r="H43" i="17"/>
  <c r="G43" i="17"/>
  <c r="F43" i="17"/>
  <c r="E43" i="17"/>
  <c r="D43" i="17"/>
  <c r="I42" i="17"/>
  <c r="H42" i="17"/>
  <c r="G42" i="17"/>
  <c r="F42" i="17"/>
  <c r="E42" i="17"/>
  <c r="D42" i="17"/>
  <c r="I41" i="17"/>
  <c r="H41" i="17"/>
  <c r="G41" i="17"/>
  <c r="F41" i="17"/>
  <c r="E41" i="17"/>
  <c r="D41" i="17"/>
  <c r="I38" i="17"/>
  <c r="H38" i="17"/>
  <c r="G38" i="17"/>
  <c r="F38" i="17"/>
  <c r="E38" i="17"/>
  <c r="D38" i="17"/>
  <c r="I37" i="17"/>
  <c r="H37" i="17"/>
  <c r="G37" i="17"/>
  <c r="F37" i="17"/>
  <c r="E37" i="17"/>
  <c r="D37" i="17"/>
  <c r="I36" i="17"/>
  <c r="H36" i="17"/>
  <c r="G36" i="17"/>
  <c r="F36" i="17"/>
  <c r="E36" i="17"/>
  <c r="D36" i="17"/>
  <c r="I35" i="17"/>
  <c r="H35" i="17"/>
  <c r="G35" i="17"/>
  <c r="F35" i="17"/>
  <c r="E35" i="17"/>
  <c r="D35" i="17"/>
  <c r="I34" i="17"/>
  <c r="H34" i="17"/>
  <c r="G34" i="17"/>
  <c r="F34" i="17"/>
  <c r="E34" i="17"/>
  <c r="D34" i="17"/>
  <c r="I31" i="17"/>
  <c r="H31" i="17"/>
  <c r="G31" i="17"/>
  <c r="F31" i="17"/>
  <c r="E31" i="17"/>
  <c r="D31" i="17"/>
  <c r="I30" i="17"/>
  <c r="H30" i="17"/>
  <c r="G30" i="17"/>
  <c r="F30" i="17"/>
  <c r="E30" i="17"/>
  <c r="D30" i="17"/>
  <c r="I29" i="17"/>
  <c r="H29" i="17"/>
  <c r="G29" i="17"/>
  <c r="F29" i="17"/>
  <c r="E29" i="17"/>
  <c r="D29" i="17"/>
  <c r="I28" i="17"/>
  <c r="H28" i="17"/>
  <c r="G28" i="17"/>
  <c r="F28" i="17"/>
  <c r="E28" i="17"/>
  <c r="D28" i="17"/>
  <c r="I27" i="17"/>
  <c r="H27" i="17"/>
  <c r="G27" i="17"/>
  <c r="F27" i="17"/>
  <c r="E27" i="17"/>
  <c r="D27" i="17"/>
  <c r="I24" i="17"/>
  <c r="H24" i="17"/>
  <c r="G24" i="17"/>
  <c r="F24" i="17"/>
  <c r="E24" i="17"/>
  <c r="D24" i="17"/>
  <c r="I23" i="17"/>
  <c r="H23" i="17"/>
  <c r="G23" i="17"/>
  <c r="F23" i="17"/>
  <c r="E23" i="17"/>
  <c r="D23" i="17"/>
  <c r="I22" i="17"/>
  <c r="H22" i="17"/>
  <c r="G22" i="17"/>
  <c r="F22" i="17"/>
  <c r="E22" i="17"/>
  <c r="D22" i="17"/>
  <c r="I21" i="17"/>
  <c r="H21" i="17"/>
  <c r="G21" i="17"/>
  <c r="F21" i="17"/>
  <c r="E21" i="17"/>
  <c r="D21" i="17"/>
  <c r="I18" i="17"/>
  <c r="H18" i="17"/>
  <c r="G18" i="17"/>
  <c r="F18" i="17"/>
  <c r="E18" i="17"/>
  <c r="D18" i="17"/>
  <c r="I17" i="17"/>
  <c r="H17" i="17"/>
  <c r="G17" i="17"/>
  <c r="F17" i="17"/>
  <c r="E17" i="17"/>
  <c r="D17" i="17"/>
  <c r="I16" i="17"/>
  <c r="H16" i="17"/>
  <c r="G16" i="17"/>
  <c r="F16" i="17"/>
  <c r="E16" i="17"/>
  <c r="D16" i="17"/>
  <c r="I13" i="17"/>
  <c r="H13" i="17"/>
  <c r="G13" i="17"/>
  <c r="F13" i="17"/>
  <c r="E13" i="17"/>
  <c r="D13" i="17"/>
  <c r="I12" i="17"/>
  <c r="H12" i="17"/>
  <c r="G12" i="17"/>
  <c r="F12" i="17"/>
  <c r="E12" i="17"/>
  <c r="D12" i="17"/>
  <c r="I11" i="17"/>
  <c r="H11" i="17"/>
  <c r="G11" i="17"/>
  <c r="F11" i="17"/>
  <c r="E11" i="17"/>
  <c r="D11" i="17"/>
  <c r="I8" i="17"/>
  <c r="H8" i="17"/>
  <c r="G8" i="17"/>
  <c r="F8" i="17"/>
  <c r="E8" i="17"/>
  <c r="D8" i="17"/>
  <c r="I7" i="17"/>
  <c r="H7" i="17"/>
  <c r="G7" i="17"/>
  <c r="F7" i="17"/>
  <c r="E7" i="17"/>
  <c r="D7" i="17"/>
  <c r="I6" i="17"/>
  <c r="H6" i="17"/>
  <c r="G6" i="17"/>
  <c r="F6" i="17"/>
  <c r="E6" i="17"/>
  <c r="D6" i="17"/>
  <c r="I5" i="17"/>
  <c r="H5" i="17"/>
  <c r="G5" i="17"/>
  <c r="F5" i="17"/>
  <c r="E5" i="17"/>
  <c r="D5" i="17"/>
  <c r="I44" i="16"/>
  <c r="H44" i="16"/>
  <c r="G44" i="16"/>
  <c r="F44" i="16"/>
  <c r="E44" i="16"/>
  <c r="D44" i="16"/>
  <c r="I43" i="16"/>
  <c r="H43" i="16"/>
  <c r="G43" i="16"/>
  <c r="F43" i="16"/>
  <c r="E43" i="16"/>
  <c r="D43" i="16"/>
  <c r="I42" i="16"/>
  <c r="H42" i="16"/>
  <c r="G42" i="16"/>
  <c r="F42" i="16"/>
  <c r="E42" i="16"/>
  <c r="D42" i="16"/>
  <c r="I41" i="16"/>
  <c r="H41" i="16"/>
  <c r="G41" i="16"/>
  <c r="F41" i="16"/>
  <c r="E41" i="16"/>
  <c r="D41" i="16"/>
  <c r="I40" i="16"/>
  <c r="H40" i="16"/>
  <c r="G40" i="16"/>
  <c r="F40" i="16"/>
  <c r="E40" i="16"/>
  <c r="D40" i="16"/>
  <c r="I37" i="16"/>
  <c r="H37" i="16"/>
  <c r="G37" i="16"/>
  <c r="F37" i="16"/>
  <c r="E37" i="16"/>
  <c r="D37" i="16"/>
  <c r="I36" i="16"/>
  <c r="H36" i="16"/>
  <c r="G36" i="16"/>
  <c r="F36" i="16"/>
  <c r="E36" i="16"/>
  <c r="D36" i="16"/>
  <c r="I35" i="16"/>
  <c r="H35" i="16"/>
  <c r="G35" i="16"/>
  <c r="F35" i="16"/>
  <c r="E35" i="16"/>
  <c r="D35" i="16"/>
  <c r="I34" i="16"/>
  <c r="H34" i="16"/>
  <c r="G34" i="16"/>
  <c r="F34" i="16"/>
  <c r="E34" i="16"/>
  <c r="D34" i="16"/>
  <c r="I31" i="16"/>
  <c r="H31" i="16"/>
  <c r="G31" i="16"/>
  <c r="F31" i="16"/>
  <c r="E31" i="16"/>
  <c r="D31" i="16"/>
  <c r="I30" i="16"/>
  <c r="H30" i="16"/>
  <c r="G30" i="16"/>
  <c r="F30" i="16"/>
  <c r="E30" i="16"/>
  <c r="D30" i="16"/>
  <c r="I29" i="16"/>
  <c r="H29" i="16"/>
  <c r="G29" i="16"/>
  <c r="F29" i="16"/>
  <c r="E29" i="16"/>
  <c r="D29" i="16"/>
  <c r="I26" i="16"/>
  <c r="H26" i="16"/>
  <c r="G26" i="16"/>
  <c r="F26" i="16"/>
  <c r="E26" i="16"/>
  <c r="D26" i="16"/>
  <c r="I25" i="16"/>
  <c r="H25" i="16"/>
  <c r="G25" i="16"/>
  <c r="F25" i="16"/>
  <c r="E25" i="16"/>
  <c r="D25" i="16"/>
  <c r="I24" i="16"/>
  <c r="H24" i="16"/>
  <c r="G24" i="16"/>
  <c r="F24" i="16"/>
  <c r="E24" i="16"/>
  <c r="D24" i="16"/>
  <c r="I23" i="16"/>
  <c r="H23" i="16"/>
  <c r="G23" i="16"/>
  <c r="F23" i="16"/>
  <c r="E23" i="16"/>
  <c r="D23" i="16"/>
  <c r="I20" i="16"/>
  <c r="H20" i="16"/>
  <c r="G20" i="16"/>
  <c r="F20" i="16"/>
  <c r="E20" i="16"/>
  <c r="D20" i="16"/>
  <c r="I19" i="16"/>
  <c r="H19" i="16"/>
  <c r="G19" i="16"/>
  <c r="F19" i="16"/>
  <c r="E19" i="16"/>
  <c r="D19" i="16"/>
  <c r="I18" i="16"/>
  <c r="H18" i="16"/>
  <c r="G18" i="16"/>
  <c r="F18" i="16"/>
  <c r="E18" i="16"/>
  <c r="D18" i="16"/>
  <c r="I15" i="16"/>
  <c r="H15" i="16"/>
  <c r="G15" i="16"/>
  <c r="F15" i="16"/>
  <c r="E15" i="16"/>
  <c r="D15" i="16"/>
  <c r="I14" i="16"/>
  <c r="H14" i="16"/>
  <c r="G14" i="16"/>
  <c r="F14" i="16"/>
  <c r="E14" i="16"/>
  <c r="D14" i="16"/>
  <c r="I13" i="16"/>
  <c r="H13" i="16"/>
  <c r="G13" i="16"/>
  <c r="F13" i="16"/>
  <c r="E13" i="16"/>
  <c r="D13" i="16"/>
  <c r="I12" i="16"/>
  <c r="H12" i="16"/>
  <c r="G12" i="16"/>
  <c r="F12" i="16"/>
  <c r="E12" i="16"/>
  <c r="D12" i="16"/>
  <c r="I9" i="16"/>
  <c r="H9" i="16"/>
  <c r="G9" i="16"/>
  <c r="F9" i="16"/>
  <c r="E9" i="16"/>
  <c r="D9" i="16"/>
  <c r="I8" i="16"/>
  <c r="H8" i="16"/>
  <c r="G8" i="16"/>
  <c r="F8" i="16"/>
  <c r="E8" i="16"/>
  <c r="D8" i="16"/>
  <c r="I7" i="16"/>
  <c r="H7" i="16"/>
  <c r="G7" i="16"/>
  <c r="F7" i="16"/>
  <c r="E7" i="16"/>
  <c r="D7" i="16"/>
  <c r="I6" i="16"/>
  <c r="H6" i="16"/>
  <c r="G6" i="16"/>
  <c r="F6" i="16"/>
  <c r="E6" i="16"/>
  <c r="D6" i="16"/>
  <c r="I5" i="16"/>
  <c r="H5" i="16"/>
  <c r="G5" i="16"/>
  <c r="F5" i="16"/>
  <c r="E5" i="16"/>
  <c r="D5" i="16"/>
  <c r="I44" i="15"/>
  <c r="H44" i="15"/>
  <c r="G44" i="15"/>
  <c r="F44" i="15"/>
  <c r="E44" i="15"/>
  <c r="D44" i="15"/>
  <c r="I43" i="15"/>
  <c r="H43" i="15"/>
  <c r="G43" i="15"/>
  <c r="F43" i="15"/>
  <c r="E43" i="15"/>
  <c r="D43" i="15"/>
  <c r="I42" i="15"/>
  <c r="H42" i="15"/>
  <c r="G42" i="15"/>
  <c r="F42" i="15"/>
  <c r="E42" i="15"/>
  <c r="D42" i="15"/>
  <c r="I41" i="15"/>
  <c r="H41" i="15"/>
  <c r="G41" i="15"/>
  <c r="F41" i="15"/>
  <c r="E41" i="15"/>
  <c r="D41" i="15"/>
  <c r="I40" i="15"/>
  <c r="H40" i="15"/>
  <c r="G40" i="15"/>
  <c r="F40" i="15"/>
  <c r="E40" i="15"/>
  <c r="D40" i="15"/>
  <c r="I37" i="15"/>
  <c r="H37" i="15"/>
  <c r="G37" i="15"/>
  <c r="F37" i="15"/>
  <c r="E37" i="15"/>
  <c r="D37" i="15"/>
  <c r="I36" i="15"/>
  <c r="H36" i="15"/>
  <c r="G36" i="15"/>
  <c r="F36" i="15"/>
  <c r="E36" i="15"/>
  <c r="D36" i="15"/>
  <c r="I35" i="15"/>
  <c r="H35" i="15"/>
  <c r="G35" i="15"/>
  <c r="F35" i="15"/>
  <c r="E35" i="15"/>
  <c r="D35" i="15"/>
  <c r="I34" i="15"/>
  <c r="H34" i="15"/>
  <c r="G34" i="15"/>
  <c r="F34" i="15"/>
  <c r="E34" i="15"/>
  <c r="D34" i="15"/>
  <c r="I31" i="15"/>
  <c r="H31" i="15"/>
  <c r="G31" i="15"/>
  <c r="F31" i="15"/>
  <c r="E31" i="15"/>
  <c r="D31" i="15"/>
  <c r="I30" i="15"/>
  <c r="H30" i="15"/>
  <c r="G30" i="15"/>
  <c r="F30" i="15"/>
  <c r="E30" i="15"/>
  <c r="D30" i="15"/>
  <c r="I29" i="15"/>
  <c r="H29" i="15"/>
  <c r="G29" i="15"/>
  <c r="F29" i="15"/>
  <c r="E29" i="15"/>
  <c r="D29" i="15"/>
  <c r="I28" i="15"/>
  <c r="H28" i="15"/>
  <c r="G28" i="15"/>
  <c r="F28" i="15"/>
  <c r="E28" i="15"/>
  <c r="D28" i="15"/>
  <c r="I25" i="15"/>
  <c r="H25" i="15"/>
  <c r="G25" i="15"/>
  <c r="F25" i="15"/>
  <c r="E25" i="15"/>
  <c r="D25" i="15"/>
  <c r="I24" i="15"/>
  <c r="H24" i="15"/>
  <c r="G24" i="15"/>
  <c r="F24" i="15"/>
  <c r="E24" i="15"/>
  <c r="D24" i="15"/>
  <c r="I23" i="15"/>
  <c r="H23" i="15"/>
  <c r="G23" i="15"/>
  <c r="F23" i="15"/>
  <c r="E23" i="15"/>
  <c r="D23" i="15"/>
  <c r="I22" i="15"/>
  <c r="H22" i="15"/>
  <c r="G22" i="15"/>
  <c r="F22" i="15"/>
  <c r="E22" i="15"/>
  <c r="D22" i="15"/>
  <c r="I19" i="15"/>
  <c r="H19" i="15"/>
  <c r="G19" i="15"/>
  <c r="F19" i="15"/>
  <c r="E19" i="15"/>
  <c r="D19" i="15"/>
  <c r="I18" i="15"/>
  <c r="H18" i="15"/>
  <c r="G18" i="15"/>
  <c r="F18" i="15"/>
  <c r="E18" i="15"/>
  <c r="D18" i="15"/>
  <c r="I17" i="15"/>
  <c r="H17" i="15"/>
  <c r="G17" i="15"/>
  <c r="F17" i="15"/>
  <c r="E17" i="15"/>
  <c r="D17" i="15"/>
  <c r="I16" i="15"/>
  <c r="H16" i="15"/>
  <c r="G16" i="15"/>
  <c r="F16" i="15"/>
  <c r="E16" i="15"/>
  <c r="D16" i="15"/>
  <c r="I13" i="15"/>
  <c r="H13" i="15"/>
  <c r="G13" i="15"/>
  <c r="F13" i="15"/>
  <c r="E13" i="15"/>
  <c r="D13" i="15"/>
  <c r="I12" i="15"/>
  <c r="H12" i="15"/>
  <c r="G12" i="15"/>
  <c r="F12" i="15"/>
  <c r="E12" i="15"/>
  <c r="D12" i="15"/>
  <c r="I11" i="15"/>
  <c r="H11" i="15"/>
  <c r="G11" i="15"/>
  <c r="F11" i="15"/>
  <c r="E11" i="15"/>
  <c r="D11" i="15"/>
  <c r="I10" i="15"/>
  <c r="H10" i="15"/>
  <c r="G10" i="15"/>
  <c r="F10" i="15"/>
  <c r="E10" i="15"/>
  <c r="D10" i="15"/>
  <c r="I7" i="15"/>
  <c r="H7" i="15"/>
  <c r="G7" i="15"/>
  <c r="F7" i="15"/>
  <c r="E7" i="15"/>
  <c r="D7" i="15"/>
  <c r="I6" i="15"/>
  <c r="H6" i="15"/>
  <c r="G6" i="15"/>
  <c r="F6" i="15"/>
  <c r="E6" i="15"/>
  <c r="D6" i="15"/>
  <c r="I5" i="15"/>
  <c r="H5" i="15"/>
  <c r="G5" i="15"/>
  <c r="F5" i="15"/>
  <c r="E5" i="15"/>
  <c r="D5" i="15"/>
  <c r="I44" i="14"/>
  <c r="H44" i="14"/>
  <c r="G44" i="14"/>
  <c r="F44" i="14"/>
  <c r="E44" i="14"/>
  <c r="D44" i="14"/>
  <c r="I43" i="14"/>
  <c r="H43" i="14"/>
  <c r="G43" i="14"/>
  <c r="F43" i="14"/>
  <c r="E43" i="14"/>
  <c r="D43" i="14"/>
  <c r="I42" i="14"/>
  <c r="H42" i="14"/>
  <c r="G42" i="14"/>
  <c r="F42" i="14"/>
  <c r="E42" i="14"/>
  <c r="D42" i="14"/>
  <c r="I41" i="14"/>
  <c r="H41" i="14"/>
  <c r="G41" i="14"/>
  <c r="F41" i="14"/>
  <c r="E41" i="14"/>
  <c r="D41" i="14"/>
  <c r="I40" i="14"/>
  <c r="H40" i="14"/>
  <c r="G40" i="14"/>
  <c r="F40" i="14"/>
  <c r="E40" i="14"/>
  <c r="D40" i="14"/>
  <c r="I39" i="14"/>
  <c r="H39" i="14"/>
  <c r="G39" i="14"/>
  <c r="F39" i="14"/>
  <c r="E39" i="14"/>
  <c r="D39" i="14"/>
  <c r="I36" i="14"/>
  <c r="H36" i="14"/>
  <c r="G36" i="14"/>
  <c r="F36" i="14"/>
  <c r="E36" i="14"/>
  <c r="D36" i="14"/>
  <c r="I35" i="14"/>
  <c r="H35" i="14"/>
  <c r="G35" i="14"/>
  <c r="F35" i="14"/>
  <c r="E35" i="14"/>
  <c r="D35" i="14"/>
  <c r="I34" i="14"/>
  <c r="H34" i="14"/>
  <c r="G34" i="14"/>
  <c r="F34" i="14"/>
  <c r="E34" i="14"/>
  <c r="D34" i="14"/>
  <c r="I33" i="14"/>
  <c r="H33" i="14"/>
  <c r="G33" i="14"/>
  <c r="F33" i="14"/>
  <c r="E33" i="14"/>
  <c r="D33" i="14"/>
  <c r="I32" i="14"/>
  <c r="H32" i="14"/>
  <c r="G32" i="14"/>
  <c r="F32" i="14"/>
  <c r="E32" i="14"/>
  <c r="D32" i="14"/>
  <c r="I29" i="14"/>
  <c r="H29" i="14"/>
  <c r="G29" i="14"/>
  <c r="F29" i="14"/>
  <c r="E29" i="14"/>
  <c r="D29" i="14"/>
  <c r="I28" i="14"/>
  <c r="H28" i="14"/>
  <c r="G28" i="14"/>
  <c r="F28" i="14"/>
  <c r="E28" i="14"/>
  <c r="D28" i="14"/>
  <c r="I27" i="14"/>
  <c r="H27" i="14"/>
  <c r="G27" i="14"/>
  <c r="F27" i="14"/>
  <c r="E27" i="14"/>
  <c r="D27" i="14"/>
  <c r="I26" i="14"/>
  <c r="H26" i="14"/>
  <c r="G26" i="14"/>
  <c r="F26" i="14"/>
  <c r="E26" i="14"/>
  <c r="D26" i="14"/>
  <c r="I23" i="14"/>
  <c r="H23" i="14"/>
  <c r="G23" i="14"/>
  <c r="F23" i="14"/>
  <c r="E23" i="14"/>
  <c r="D23" i="14"/>
  <c r="I22" i="14"/>
  <c r="H22" i="14"/>
  <c r="G22" i="14"/>
  <c r="F22" i="14"/>
  <c r="E22" i="14"/>
  <c r="D22" i="14"/>
  <c r="I21" i="14"/>
  <c r="H21" i="14"/>
  <c r="G21" i="14"/>
  <c r="F21" i="14"/>
  <c r="E21" i="14"/>
  <c r="D21" i="14"/>
  <c r="I20" i="14"/>
  <c r="H20" i="14"/>
  <c r="G20" i="14"/>
  <c r="F20" i="14"/>
  <c r="E20" i="14"/>
  <c r="D20" i="14"/>
  <c r="I17" i="14"/>
  <c r="H17" i="14"/>
  <c r="G17" i="14"/>
  <c r="F17" i="14"/>
  <c r="E17" i="14"/>
  <c r="D17" i="14"/>
  <c r="I16" i="14"/>
  <c r="H16" i="14"/>
  <c r="G16" i="14"/>
  <c r="F16" i="14"/>
  <c r="E16" i="14"/>
  <c r="D16" i="14"/>
  <c r="I15" i="14"/>
  <c r="H15" i="14"/>
  <c r="G15" i="14"/>
  <c r="F15" i="14"/>
  <c r="E15" i="14"/>
  <c r="D15" i="14"/>
  <c r="I12" i="14"/>
  <c r="H12" i="14"/>
  <c r="G12" i="14"/>
  <c r="F12" i="14"/>
  <c r="E12" i="14"/>
  <c r="D12" i="14"/>
  <c r="I11" i="14"/>
  <c r="H11" i="14"/>
  <c r="G11" i="14"/>
  <c r="F11" i="14"/>
  <c r="E11" i="14"/>
  <c r="D11" i="14"/>
  <c r="I10" i="14"/>
  <c r="H10" i="14"/>
  <c r="G10" i="14"/>
  <c r="F10" i="14"/>
  <c r="E10" i="14"/>
  <c r="D10" i="14"/>
  <c r="I7" i="14"/>
  <c r="H7" i="14"/>
  <c r="G7" i="14"/>
  <c r="F7" i="14"/>
  <c r="E7" i="14"/>
  <c r="D7" i="14"/>
  <c r="I6" i="14"/>
  <c r="H6" i="14"/>
  <c r="G6" i="14"/>
  <c r="F6" i="14"/>
  <c r="E6" i="14"/>
  <c r="D6" i="14"/>
  <c r="I5" i="14"/>
  <c r="H5" i="14"/>
  <c r="G5" i="14"/>
  <c r="F5" i="14"/>
  <c r="E5" i="14"/>
  <c r="D5" i="14"/>
  <c r="I47" i="13"/>
  <c r="H47" i="13"/>
  <c r="G47" i="13"/>
  <c r="F47" i="13"/>
  <c r="E47" i="13"/>
  <c r="D47" i="13"/>
  <c r="I46" i="13"/>
  <c r="H46" i="13"/>
  <c r="G46" i="13"/>
  <c r="F46" i="13"/>
  <c r="E46" i="13"/>
  <c r="D46" i="13"/>
  <c r="I45" i="13"/>
  <c r="H45" i="13"/>
  <c r="G45" i="13"/>
  <c r="F45" i="13"/>
  <c r="E45" i="13"/>
  <c r="D45" i="13"/>
  <c r="I44" i="13"/>
  <c r="H44" i="13"/>
  <c r="G44" i="13"/>
  <c r="F44" i="13"/>
  <c r="E44" i="13"/>
  <c r="D44" i="13"/>
  <c r="I43" i="13"/>
  <c r="H43" i="13"/>
  <c r="G43" i="13"/>
  <c r="F43" i="13"/>
  <c r="E43" i="13"/>
  <c r="D43" i="13"/>
  <c r="I42" i="13"/>
  <c r="H42" i="13"/>
  <c r="G42" i="13"/>
  <c r="F42" i="13"/>
  <c r="E42" i="13"/>
  <c r="D42" i="13"/>
  <c r="I40" i="13"/>
  <c r="H40" i="13"/>
  <c r="G40" i="13"/>
  <c r="F40" i="13"/>
  <c r="I39" i="13"/>
  <c r="H39" i="13"/>
  <c r="G39" i="13"/>
  <c r="F39" i="13"/>
  <c r="E39" i="13"/>
  <c r="D39" i="13"/>
  <c r="I38" i="13"/>
  <c r="H38" i="13"/>
  <c r="G38" i="13"/>
  <c r="F38" i="13"/>
  <c r="E38" i="13"/>
  <c r="D38" i="13"/>
  <c r="I37" i="13"/>
  <c r="H37" i="13"/>
  <c r="G37" i="13"/>
  <c r="F37" i="13"/>
  <c r="E37" i="13"/>
  <c r="D37" i="13"/>
  <c r="I36" i="13"/>
  <c r="H36" i="13"/>
  <c r="G36" i="13"/>
  <c r="F36" i="13"/>
  <c r="E36" i="13"/>
  <c r="D36" i="13"/>
  <c r="I35" i="13"/>
  <c r="H35" i="13"/>
  <c r="G35" i="13"/>
  <c r="F35" i="13"/>
  <c r="E35" i="13"/>
  <c r="D35" i="13"/>
  <c r="I32" i="13"/>
  <c r="H32" i="13"/>
  <c r="G32" i="13"/>
  <c r="F32" i="13"/>
  <c r="E32" i="13"/>
  <c r="D32" i="13"/>
  <c r="I31" i="13"/>
  <c r="H31" i="13"/>
  <c r="G31" i="13"/>
  <c r="F31" i="13"/>
  <c r="E31" i="13"/>
  <c r="D31" i="13"/>
  <c r="I30" i="13"/>
  <c r="H30" i="13"/>
  <c r="G30" i="13"/>
  <c r="F30" i="13"/>
  <c r="E30" i="13"/>
  <c r="D30" i="13"/>
  <c r="I27" i="13"/>
  <c r="H27" i="13"/>
  <c r="G27" i="13"/>
  <c r="F27" i="13"/>
  <c r="E27" i="13"/>
  <c r="D27" i="13"/>
  <c r="I26" i="13"/>
  <c r="H26" i="13"/>
  <c r="G26" i="13"/>
  <c r="F26" i="13"/>
  <c r="E26" i="13"/>
  <c r="D26" i="13"/>
  <c r="I25" i="13"/>
  <c r="H25" i="13"/>
  <c r="G25" i="13"/>
  <c r="F25" i="13"/>
  <c r="E25" i="13"/>
  <c r="D25" i="13"/>
  <c r="I24" i="13"/>
  <c r="H24" i="13"/>
  <c r="G24" i="13"/>
  <c r="F24" i="13"/>
  <c r="E24" i="13"/>
  <c r="D24" i="13"/>
  <c r="I21" i="13"/>
  <c r="H21" i="13"/>
  <c r="G21" i="13"/>
  <c r="F21" i="13"/>
  <c r="E21" i="13"/>
  <c r="D21" i="13"/>
  <c r="I20" i="13"/>
  <c r="H20" i="13"/>
  <c r="G20" i="13"/>
  <c r="F20" i="13"/>
  <c r="E20" i="13"/>
  <c r="D20" i="13"/>
  <c r="I19" i="13"/>
  <c r="H19" i="13"/>
  <c r="G19" i="13"/>
  <c r="F19" i="13"/>
  <c r="E19" i="13"/>
  <c r="D19" i="13"/>
  <c r="I18" i="13"/>
  <c r="H18" i="13"/>
  <c r="G18" i="13"/>
  <c r="F18" i="13"/>
  <c r="E18" i="13"/>
  <c r="D18" i="13"/>
  <c r="I17" i="13"/>
  <c r="H17" i="13"/>
  <c r="G17" i="13"/>
  <c r="F17" i="13"/>
  <c r="E17" i="13"/>
  <c r="D17" i="13"/>
  <c r="I14" i="13"/>
  <c r="H14" i="13"/>
  <c r="G14" i="13"/>
  <c r="F14" i="13"/>
  <c r="E14" i="13"/>
  <c r="D14" i="13"/>
  <c r="I13" i="13"/>
  <c r="H13" i="13"/>
  <c r="G13" i="13"/>
  <c r="F13" i="13"/>
  <c r="E13" i="13"/>
  <c r="D13" i="13"/>
  <c r="I12" i="13"/>
  <c r="H12" i="13"/>
  <c r="G12" i="13"/>
  <c r="F12" i="13"/>
  <c r="E12" i="13"/>
  <c r="D12" i="13"/>
  <c r="I11" i="13"/>
  <c r="H11" i="13"/>
  <c r="G11" i="13"/>
  <c r="F11" i="13"/>
  <c r="E11" i="13"/>
  <c r="D11" i="13"/>
  <c r="I10" i="13"/>
  <c r="H10" i="13"/>
  <c r="G10" i="13"/>
  <c r="F10" i="13"/>
  <c r="E10" i="13"/>
  <c r="D10" i="13"/>
  <c r="I7" i="13"/>
  <c r="H7" i="13"/>
  <c r="G7" i="13"/>
  <c r="F7" i="13"/>
  <c r="E7" i="13"/>
  <c r="D7" i="13"/>
  <c r="I6" i="13"/>
  <c r="H6" i="13"/>
  <c r="G6" i="13"/>
  <c r="F6" i="13"/>
  <c r="E6" i="13"/>
  <c r="D6" i="13"/>
  <c r="I5" i="13"/>
  <c r="H5" i="13"/>
  <c r="G5" i="13"/>
  <c r="F5" i="13"/>
  <c r="E5" i="13"/>
  <c r="D5" i="13"/>
  <c r="I45" i="12"/>
  <c r="H45" i="12"/>
  <c r="G45" i="12"/>
  <c r="F45" i="12"/>
  <c r="E45" i="12"/>
  <c r="D45" i="12"/>
  <c r="I44" i="12"/>
  <c r="H44" i="12"/>
  <c r="G44" i="12"/>
  <c r="F44" i="12"/>
  <c r="E44" i="12"/>
  <c r="D44" i="12"/>
  <c r="I43" i="12"/>
  <c r="H43" i="12"/>
  <c r="G43" i="12"/>
  <c r="F43" i="12"/>
  <c r="E43" i="12"/>
  <c r="D43" i="12"/>
  <c r="I42" i="12"/>
  <c r="H42" i="12"/>
  <c r="G42" i="12"/>
  <c r="F42" i="12"/>
  <c r="E42" i="12"/>
  <c r="D42" i="12"/>
  <c r="I39" i="12"/>
  <c r="H39" i="12"/>
  <c r="G39" i="12"/>
  <c r="F39" i="12"/>
  <c r="E39" i="12"/>
  <c r="D39" i="12"/>
  <c r="I38" i="12"/>
  <c r="H38" i="12"/>
  <c r="G38" i="12"/>
  <c r="F38" i="12"/>
  <c r="E38" i="12"/>
  <c r="D38" i="12"/>
  <c r="I37" i="12"/>
  <c r="H37" i="12"/>
  <c r="G37" i="12"/>
  <c r="F37" i="12"/>
  <c r="E37" i="12"/>
  <c r="D37" i="12"/>
  <c r="I36" i="12"/>
  <c r="H36" i="12"/>
  <c r="G36" i="12"/>
  <c r="F36" i="12"/>
  <c r="E36" i="12"/>
  <c r="D36" i="12"/>
  <c r="I33" i="12"/>
  <c r="H33" i="12"/>
  <c r="G33" i="12"/>
  <c r="F33" i="12"/>
  <c r="E33" i="12"/>
  <c r="D33" i="12"/>
  <c r="I32" i="12"/>
  <c r="H32" i="12"/>
  <c r="G32" i="12"/>
  <c r="F32" i="12"/>
  <c r="E32" i="12"/>
  <c r="D32" i="12"/>
  <c r="I31" i="12"/>
  <c r="H31" i="12"/>
  <c r="G31" i="12"/>
  <c r="F31" i="12"/>
  <c r="E31" i="12"/>
  <c r="D31" i="12"/>
  <c r="I28" i="12"/>
  <c r="H28" i="12"/>
  <c r="G28" i="12"/>
  <c r="F28" i="12"/>
  <c r="E28" i="12"/>
  <c r="D28" i="12"/>
  <c r="I27" i="12"/>
  <c r="H27" i="12"/>
  <c r="G27" i="12"/>
  <c r="F27" i="12"/>
  <c r="E27" i="12"/>
  <c r="D27" i="12"/>
  <c r="I26" i="12"/>
  <c r="H26" i="12"/>
  <c r="G26" i="12"/>
  <c r="F26" i="12"/>
  <c r="E26" i="12"/>
  <c r="D26" i="12"/>
  <c r="I25" i="12"/>
  <c r="H25" i="12"/>
  <c r="G25" i="12"/>
  <c r="F25" i="12"/>
  <c r="E25" i="12"/>
  <c r="D25" i="12"/>
  <c r="I22" i="12"/>
  <c r="H22" i="12"/>
  <c r="G22" i="12"/>
  <c r="F22" i="12"/>
  <c r="E22" i="12"/>
  <c r="D22" i="12"/>
  <c r="I21" i="12"/>
  <c r="H21" i="12"/>
  <c r="G21" i="12"/>
  <c r="F21" i="12"/>
  <c r="E21" i="12"/>
  <c r="D21" i="12"/>
  <c r="I20" i="12"/>
  <c r="H20" i="12"/>
  <c r="G20" i="12"/>
  <c r="F20" i="12"/>
  <c r="E20" i="12"/>
  <c r="D20" i="12"/>
  <c r="I17" i="12"/>
  <c r="H17" i="12"/>
  <c r="G17" i="12"/>
  <c r="F17" i="12"/>
  <c r="E17" i="12"/>
  <c r="D17" i="12"/>
  <c r="I16" i="12"/>
  <c r="H16" i="12"/>
  <c r="G16" i="12"/>
  <c r="F16" i="12"/>
  <c r="E16" i="12"/>
  <c r="D16" i="12"/>
  <c r="I15" i="12"/>
  <c r="H15" i="12"/>
  <c r="G15" i="12"/>
  <c r="F15" i="12"/>
  <c r="E15" i="12"/>
  <c r="D15" i="12"/>
  <c r="I14" i="12"/>
  <c r="H14" i="12"/>
  <c r="G14" i="12"/>
  <c r="F14" i="12"/>
  <c r="E14" i="12"/>
  <c r="D14" i="12"/>
  <c r="I11" i="12"/>
  <c r="H11" i="12"/>
  <c r="G11" i="12"/>
  <c r="F11" i="12"/>
  <c r="E11" i="12"/>
  <c r="D11" i="12"/>
  <c r="I10" i="12"/>
  <c r="H10" i="12"/>
  <c r="G10" i="12"/>
  <c r="F10" i="12"/>
  <c r="E10" i="12"/>
  <c r="D10" i="12"/>
  <c r="I9" i="12"/>
  <c r="H9" i="12"/>
  <c r="G9" i="12"/>
  <c r="F9" i="12"/>
  <c r="E9" i="12"/>
  <c r="D9" i="12"/>
  <c r="I8" i="12"/>
  <c r="H8" i="12"/>
  <c r="G8" i="12"/>
  <c r="F8" i="12"/>
  <c r="E8" i="12"/>
  <c r="D8" i="12"/>
  <c r="I7" i="12"/>
  <c r="H7" i="12"/>
  <c r="G7" i="12"/>
  <c r="F7" i="12"/>
  <c r="E7" i="12"/>
  <c r="D7" i="12"/>
  <c r="I6" i="12"/>
  <c r="H6" i="12"/>
  <c r="G6" i="12"/>
  <c r="F6" i="12"/>
  <c r="E6" i="12"/>
  <c r="D6" i="12"/>
  <c r="I5" i="12"/>
  <c r="H5" i="12"/>
  <c r="G5" i="12"/>
  <c r="F5" i="12"/>
  <c r="E5" i="12"/>
  <c r="D5" i="12"/>
  <c r="I46" i="11"/>
  <c r="H46" i="11"/>
  <c r="G46" i="11"/>
  <c r="F46" i="11"/>
  <c r="E46" i="11"/>
  <c r="D46" i="11"/>
  <c r="I45" i="11"/>
  <c r="H45" i="11"/>
  <c r="G45" i="11"/>
  <c r="F45" i="11"/>
  <c r="E45" i="11"/>
  <c r="D45" i="11"/>
  <c r="I44" i="11"/>
  <c r="H44" i="11"/>
  <c r="G44" i="11"/>
  <c r="F44" i="11"/>
  <c r="E44" i="11"/>
  <c r="D44" i="11"/>
  <c r="I43" i="11"/>
  <c r="H43" i="11"/>
  <c r="G43" i="11"/>
  <c r="F43" i="11"/>
  <c r="E43" i="11"/>
  <c r="D43" i="11"/>
  <c r="I40" i="11"/>
  <c r="H40" i="11"/>
  <c r="G40" i="11"/>
  <c r="F40" i="11"/>
  <c r="E40" i="11"/>
  <c r="D40" i="11"/>
  <c r="I39" i="11"/>
  <c r="H39" i="11"/>
  <c r="G39" i="11"/>
  <c r="F39" i="11"/>
  <c r="E39" i="11"/>
  <c r="D39" i="11"/>
  <c r="I38" i="11"/>
  <c r="H38" i="11"/>
  <c r="G38" i="11"/>
  <c r="F38" i="11"/>
  <c r="E38" i="11"/>
  <c r="D38" i="11"/>
  <c r="I37" i="11"/>
  <c r="H37" i="11"/>
  <c r="G37" i="11"/>
  <c r="F37" i="11"/>
  <c r="E37" i="11"/>
  <c r="D37" i="11"/>
  <c r="I34" i="11"/>
  <c r="H34" i="11"/>
  <c r="G34" i="11"/>
  <c r="F34" i="11"/>
  <c r="E34" i="11"/>
  <c r="D34" i="11"/>
  <c r="I33" i="11"/>
  <c r="H33" i="11"/>
  <c r="G33" i="11"/>
  <c r="F33" i="11"/>
  <c r="E33" i="11"/>
  <c r="D33" i="11"/>
  <c r="I32" i="11"/>
  <c r="H32" i="11"/>
  <c r="G32" i="11"/>
  <c r="F32" i="11"/>
  <c r="E32" i="11"/>
  <c r="D32" i="11"/>
  <c r="I31" i="11"/>
  <c r="H31" i="11"/>
  <c r="G31" i="11"/>
  <c r="F31" i="11"/>
  <c r="E31" i="11"/>
  <c r="D31" i="11"/>
  <c r="I28" i="11"/>
  <c r="H28" i="11"/>
  <c r="G28" i="11"/>
  <c r="F28" i="11"/>
  <c r="E28" i="11"/>
  <c r="D28" i="11"/>
  <c r="I27" i="11"/>
  <c r="H27" i="11"/>
  <c r="G27" i="11"/>
  <c r="F27" i="11"/>
  <c r="E27" i="11"/>
  <c r="D27" i="11"/>
  <c r="I26" i="11"/>
  <c r="H26" i="11"/>
  <c r="G26" i="11"/>
  <c r="F26" i="11"/>
  <c r="E26" i="11"/>
  <c r="D26" i="11"/>
  <c r="I23" i="11"/>
  <c r="H23" i="11"/>
  <c r="G23" i="11"/>
  <c r="F23" i="11"/>
  <c r="E23" i="11"/>
  <c r="D23" i="11"/>
  <c r="I22" i="11"/>
  <c r="H22" i="11"/>
  <c r="G22" i="11"/>
  <c r="F22" i="11"/>
  <c r="E22" i="11"/>
  <c r="D22" i="11"/>
  <c r="I21" i="11"/>
  <c r="H21" i="11"/>
  <c r="G21" i="11"/>
  <c r="F21" i="11"/>
  <c r="E21" i="11"/>
  <c r="D21" i="11"/>
  <c r="I20" i="11"/>
  <c r="H20" i="11"/>
  <c r="G20" i="11"/>
  <c r="F20" i="11"/>
  <c r="E20" i="11"/>
  <c r="D20" i="11"/>
  <c r="I19" i="11"/>
  <c r="H19" i="11"/>
  <c r="G19" i="11"/>
  <c r="F19" i="11"/>
  <c r="E19" i="11"/>
  <c r="D19" i="11"/>
  <c r="I16" i="11"/>
  <c r="H16" i="11"/>
  <c r="G16" i="11"/>
  <c r="F16" i="11"/>
  <c r="E16" i="11"/>
  <c r="D16" i="11"/>
  <c r="I15" i="11"/>
  <c r="H15" i="11"/>
  <c r="G15" i="11"/>
  <c r="F15" i="11"/>
  <c r="E15" i="11"/>
  <c r="D15" i="11"/>
  <c r="I14" i="11"/>
  <c r="H14" i="11"/>
  <c r="G14" i="11"/>
  <c r="F14" i="11"/>
  <c r="E14" i="11"/>
  <c r="D14" i="11"/>
  <c r="I13" i="11"/>
  <c r="H13" i="11"/>
  <c r="G13" i="11"/>
  <c r="F13" i="11"/>
  <c r="E13" i="11"/>
  <c r="D13" i="11"/>
  <c r="I10" i="11"/>
  <c r="H10" i="11"/>
  <c r="G10" i="11"/>
  <c r="F10" i="11"/>
  <c r="E10" i="11"/>
  <c r="D10" i="11"/>
  <c r="I9" i="11"/>
  <c r="H9" i="11"/>
  <c r="G9" i="11"/>
  <c r="F9" i="11"/>
  <c r="E9" i="11"/>
  <c r="D9" i="11"/>
  <c r="I8" i="11"/>
  <c r="H8" i="11"/>
  <c r="G8" i="11"/>
  <c r="F8" i="11"/>
  <c r="E8" i="11"/>
  <c r="D8" i="11"/>
  <c r="I7" i="11"/>
  <c r="H7" i="11"/>
  <c r="G7" i="11"/>
  <c r="F7" i="11"/>
  <c r="E7" i="11"/>
  <c r="D7" i="11"/>
  <c r="I6" i="11"/>
  <c r="H6" i="11"/>
  <c r="G6" i="11"/>
  <c r="F6" i="11"/>
  <c r="E6" i="11"/>
  <c r="D6" i="11"/>
  <c r="I5" i="11"/>
  <c r="H5" i="11"/>
  <c r="G5" i="11"/>
  <c r="F5" i="11"/>
  <c r="E5" i="11"/>
  <c r="D5" i="11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3" i="10"/>
  <c r="H43" i="10"/>
  <c r="G43" i="10"/>
  <c r="F43" i="10"/>
  <c r="E43" i="10"/>
  <c r="D43" i="10"/>
  <c r="I42" i="10"/>
  <c r="H42" i="10"/>
  <c r="G42" i="10"/>
  <c r="F42" i="10"/>
  <c r="E42" i="10"/>
  <c r="D42" i="10"/>
  <c r="I41" i="10"/>
  <c r="H41" i="10"/>
  <c r="G41" i="10"/>
  <c r="F41" i="10"/>
  <c r="E41" i="10"/>
  <c r="D41" i="10"/>
  <c r="I40" i="10"/>
  <c r="H40" i="10"/>
  <c r="G40" i="10"/>
  <c r="F40" i="10"/>
  <c r="E40" i="10"/>
  <c r="D40" i="10"/>
  <c r="I37" i="10"/>
  <c r="H37" i="10"/>
  <c r="G37" i="10"/>
  <c r="F37" i="10"/>
  <c r="E37" i="10"/>
  <c r="D37" i="10"/>
  <c r="I36" i="10"/>
  <c r="H36" i="10"/>
  <c r="G36" i="10"/>
  <c r="F36" i="10"/>
  <c r="E36" i="10"/>
  <c r="D36" i="10"/>
  <c r="I35" i="10"/>
  <c r="H35" i="10"/>
  <c r="G35" i="10"/>
  <c r="F35" i="10"/>
  <c r="E35" i="10"/>
  <c r="D35" i="10"/>
  <c r="I34" i="10"/>
  <c r="H34" i="10"/>
  <c r="G34" i="10"/>
  <c r="F34" i="10"/>
  <c r="E34" i="10"/>
  <c r="D34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2" i="10"/>
  <c r="H22" i="10"/>
  <c r="G22" i="10"/>
  <c r="F22" i="10"/>
  <c r="E22" i="10"/>
  <c r="D22" i="10"/>
  <c r="I21" i="10"/>
  <c r="H21" i="10"/>
  <c r="G21" i="10"/>
  <c r="F21" i="10"/>
  <c r="E21" i="10"/>
  <c r="D21" i="10"/>
  <c r="I18" i="10"/>
  <c r="H18" i="10"/>
  <c r="G18" i="10"/>
  <c r="F18" i="10"/>
  <c r="E18" i="10"/>
  <c r="D18" i="10"/>
  <c r="I17" i="10"/>
  <c r="H17" i="10"/>
  <c r="G17" i="10"/>
  <c r="F17" i="10"/>
  <c r="E17" i="10"/>
  <c r="D17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  <c r="I5" i="10"/>
  <c r="H5" i="10"/>
  <c r="G5" i="10"/>
  <c r="F5" i="10"/>
  <c r="E5" i="10"/>
  <c r="D5" i="10"/>
  <c r="I55" i="9"/>
  <c r="H55" i="9"/>
  <c r="G55" i="9"/>
  <c r="F55" i="9"/>
  <c r="E55" i="9"/>
  <c r="D55" i="9"/>
  <c r="I54" i="9"/>
  <c r="H54" i="9"/>
  <c r="G54" i="9"/>
  <c r="F54" i="9"/>
  <c r="E54" i="9"/>
  <c r="D54" i="9"/>
  <c r="I53" i="9"/>
  <c r="H53" i="9"/>
  <c r="G53" i="9"/>
  <c r="F53" i="9"/>
  <c r="E53" i="9"/>
  <c r="D53" i="9"/>
  <c r="I52" i="9"/>
  <c r="H52" i="9"/>
  <c r="G52" i="9"/>
  <c r="F52" i="9"/>
  <c r="E52" i="9"/>
  <c r="D52" i="9"/>
  <c r="I51" i="9"/>
  <c r="H51" i="9"/>
  <c r="G51" i="9"/>
  <c r="F51" i="9"/>
  <c r="E51" i="9"/>
  <c r="D51" i="9"/>
  <c r="I48" i="9"/>
  <c r="H48" i="9"/>
  <c r="G48" i="9"/>
  <c r="F48" i="9"/>
  <c r="E48" i="9"/>
  <c r="D48" i="9"/>
  <c r="I47" i="9"/>
  <c r="H47" i="9"/>
  <c r="G47" i="9"/>
  <c r="F47" i="9"/>
  <c r="E47" i="9"/>
  <c r="D47" i="9"/>
  <c r="I46" i="9"/>
  <c r="H46" i="9"/>
  <c r="G46" i="9"/>
  <c r="F46" i="9"/>
  <c r="E46" i="9"/>
  <c r="D46" i="9"/>
  <c r="I45" i="9"/>
  <c r="H45" i="9"/>
  <c r="G45" i="9"/>
  <c r="F45" i="9"/>
  <c r="E45" i="9"/>
  <c r="D45" i="9"/>
  <c r="I44" i="9"/>
  <c r="H44" i="9"/>
  <c r="G44" i="9"/>
  <c r="F44" i="9"/>
  <c r="E44" i="9"/>
  <c r="D44" i="9"/>
  <c r="I43" i="9"/>
  <c r="H43" i="9"/>
  <c r="G43" i="9"/>
  <c r="F43" i="9"/>
  <c r="E43" i="9"/>
  <c r="D43" i="9"/>
  <c r="I42" i="9"/>
  <c r="H42" i="9"/>
  <c r="G42" i="9"/>
  <c r="F42" i="9"/>
  <c r="E42" i="9"/>
  <c r="D42" i="9"/>
  <c r="I39" i="9"/>
  <c r="H39" i="9"/>
  <c r="G39" i="9"/>
  <c r="F39" i="9"/>
  <c r="E39" i="9"/>
  <c r="D39" i="9"/>
  <c r="I38" i="9"/>
  <c r="H38" i="9"/>
  <c r="G38" i="9"/>
  <c r="F38" i="9"/>
  <c r="E38" i="9"/>
  <c r="D38" i="9"/>
  <c r="I37" i="9"/>
  <c r="H37" i="9"/>
  <c r="G37" i="9"/>
  <c r="F37" i="9"/>
  <c r="E37" i="9"/>
  <c r="D37" i="9"/>
  <c r="I36" i="9"/>
  <c r="H36" i="9"/>
  <c r="G36" i="9"/>
  <c r="F36" i="9"/>
  <c r="E36" i="9"/>
  <c r="D36" i="9"/>
  <c r="I35" i="9"/>
  <c r="H35" i="9"/>
  <c r="G35" i="9"/>
  <c r="F35" i="9"/>
  <c r="E35" i="9"/>
  <c r="D35" i="9"/>
  <c r="I32" i="9"/>
  <c r="H32" i="9"/>
  <c r="G32" i="9"/>
  <c r="F32" i="9"/>
  <c r="E32" i="9"/>
  <c r="D32" i="9"/>
  <c r="I31" i="9"/>
  <c r="H31" i="9"/>
  <c r="G31" i="9"/>
  <c r="F31" i="9"/>
  <c r="E31" i="9"/>
  <c r="D31" i="9"/>
  <c r="I30" i="9"/>
  <c r="H30" i="9"/>
  <c r="G30" i="9"/>
  <c r="F30" i="9"/>
  <c r="E30" i="9"/>
  <c r="D30" i="9"/>
  <c r="I29" i="9"/>
  <c r="H29" i="9"/>
  <c r="G29" i="9"/>
  <c r="F29" i="9"/>
  <c r="E29" i="9"/>
  <c r="D29" i="9"/>
  <c r="I26" i="9"/>
  <c r="H26" i="9"/>
  <c r="G26" i="9"/>
  <c r="F26" i="9"/>
  <c r="E26" i="9"/>
  <c r="D26" i="9"/>
  <c r="I25" i="9"/>
  <c r="H25" i="9"/>
  <c r="G25" i="9"/>
  <c r="F25" i="9"/>
  <c r="E25" i="9"/>
  <c r="D25" i="9"/>
  <c r="I24" i="9"/>
  <c r="H24" i="9"/>
  <c r="G24" i="9"/>
  <c r="F24" i="9"/>
  <c r="E24" i="9"/>
  <c r="D24" i="9"/>
  <c r="I23" i="9"/>
  <c r="H23" i="9"/>
  <c r="G23" i="9"/>
  <c r="F23" i="9"/>
  <c r="E23" i="9"/>
  <c r="D23" i="9"/>
  <c r="I22" i="9"/>
  <c r="H22" i="9"/>
  <c r="G22" i="9"/>
  <c r="F22" i="9"/>
  <c r="E22" i="9"/>
  <c r="D22" i="9"/>
  <c r="I21" i="9"/>
  <c r="H21" i="9"/>
  <c r="G21" i="9"/>
  <c r="F21" i="9"/>
  <c r="E21" i="9"/>
  <c r="D21" i="9"/>
  <c r="I20" i="9"/>
  <c r="H20" i="9"/>
  <c r="G20" i="9"/>
  <c r="F20" i="9"/>
  <c r="E20" i="9"/>
  <c r="D20" i="9"/>
  <c r="I17" i="9"/>
  <c r="H17" i="9"/>
  <c r="G17" i="9"/>
  <c r="F17" i="9"/>
  <c r="E17" i="9"/>
  <c r="D17" i="9"/>
  <c r="I16" i="9"/>
  <c r="H16" i="9"/>
  <c r="G16" i="9"/>
  <c r="F16" i="9"/>
  <c r="E16" i="9"/>
  <c r="D16" i="9"/>
  <c r="I15" i="9"/>
  <c r="H15" i="9"/>
  <c r="G15" i="9"/>
  <c r="F15" i="9"/>
  <c r="E15" i="9"/>
  <c r="D15" i="9"/>
  <c r="I14" i="9"/>
  <c r="H14" i="9"/>
  <c r="G14" i="9"/>
  <c r="F14" i="9"/>
  <c r="E14" i="9"/>
  <c r="D14" i="9"/>
  <c r="I11" i="9"/>
  <c r="H11" i="9"/>
  <c r="G11" i="9"/>
  <c r="F11" i="9"/>
  <c r="E11" i="9"/>
  <c r="D11" i="9"/>
  <c r="I10" i="9"/>
  <c r="H10" i="9"/>
  <c r="G10" i="9"/>
  <c r="F10" i="9"/>
  <c r="E10" i="9"/>
  <c r="D10" i="9"/>
  <c r="I9" i="9"/>
  <c r="H9" i="9"/>
  <c r="G9" i="9"/>
  <c r="F9" i="9"/>
  <c r="E9" i="9"/>
  <c r="D9" i="9"/>
  <c r="I8" i="9"/>
  <c r="H8" i="9"/>
  <c r="G8" i="9"/>
  <c r="F8" i="9"/>
  <c r="E8" i="9"/>
  <c r="D8" i="9"/>
  <c r="I7" i="9"/>
  <c r="H7" i="9"/>
  <c r="G7" i="9"/>
  <c r="F7" i="9"/>
  <c r="E7" i="9"/>
  <c r="D7" i="9"/>
  <c r="I6" i="9"/>
  <c r="H6" i="9"/>
  <c r="G6" i="9"/>
  <c r="F6" i="9"/>
  <c r="E6" i="9"/>
  <c r="D6" i="9"/>
  <c r="I5" i="9"/>
  <c r="H5" i="9"/>
  <c r="G5" i="9"/>
  <c r="F5" i="9"/>
  <c r="E5" i="9"/>
  <c r="D5" i="9"/>
  <c r="I55" i="8"/>
  <c r="H55" i="8"/>
  <c r="G55" i="8"/>
  <c r="F55" i="8"/>
  <c r="E55" i="8"/>
  <c r="D55" i="8"/>
  <c r="I54" i="8"/>
  <c r="H54" i="8"/>
  <c r="G54" i="8"/>
  <c r="F54" i="8"/>
  <c r="E54" i="8"/>
  <c r="D54" i="8"/>
  <c r="I53" i="8"/>
  <c r="H53" i="8"/>
  <c r="G53" i="8"/>
  <c r="F53" i="8"/>
  <c r="E53" i="8"/>
  <c r="D53" i="8"/>
  <c r="I52" i="8"/>
  <c r="H52" i="8"/>
  <c r="G52" i="8"/>
  <c r="F52" i="8"/>
  <c r="E52" i="8"/>
  <c r="D52" i="8"/>
  <c r="I51" i="8"/>
  <c r="H51" i="8"/>
  <c r="G51" i="8"/>
  <c r="F51" i="8"/>
  <c r="E51" i="8"/>
  <c r="D51" i="8"/>
  <c r="I48" i="8"/>
  <c r="H48" i="8"/>
  <c r="G48" i="8"/>
  <c r="F48" i="8"/>
  <c r="E48" i="8"/>
  <c r="D48" i="8"/>
  <c r="I47" i="8"/>
  <c r="H47" i="8"/>
  <c r="G47" i="8"/>
  <c r="F47" i="8"/>
  <c r="E47" i="8"/>
  <c r="D47" i="8"/>
  <c r="I46" i="8"/>
  <c r="H46" i="8"/>
  <c r="G46" i="8"/>
  <c r="F46" i="8"/>
  <c r="E46" i="8"/>
  <c r="D46" i="8"/>
  <c r="I45" i="8"/>
  <c r="H45" i="8"/>
  <c r="G45" i="8"/>
  <c r="F45" i="8"/>
  <c r="E45" i="8"/>
  <c r="D45" i="8"/>
  <c r="I44" i="8"/>
  <c r="H44" i="8"/>
  <c r="G44" i="8"/>
  <c r="F44" i="8"/>
  <c r="E44" i="8"/>
  <c r="D44" i="8"/>
  <c r="I43" i="8"/>
  <c r="H43" i="8"/>
  <c r="E43" i="8"/>
  <c r="D43" i="8"/>
  <c r="I40" i="8"/>
  <c r="H40" i="8"/>
  <c r="G40" i="8"/>
  <c r="F40" i="8"/>
  <c r="E40" i="8"/>
  <c r="D40" i="8"/>
  <c r="I39" i="8"/>
  <c r="H39" i="8"/>
  <c r="G39" i="8"/>
  <c r="F39" i="8"/>
  <c r="E39" i="8"/>
  <c r="D39" i="8"/>
  <c r="I38" i="8"/>
  <c r="H38" i="8"/>
  <c r="G38" i="8"/>
  <c r="F38" i="8"/>
  <c r="E38" i="8"/>
  <c r="D38" i="8"/>
  <c r="I37" i="8"/>
  <c r="H37" i="8"/>
  <c r="G37" i="8"/>
  <c r="F37" i="8"/>
  <c r="E37" i="8"/>
  <c r="D37" i="8"/>
  <c r="I36" i="8"/>
  <c r="H36" i="8"/>
  <c r="G36" i="8"/>
  <c r="F36" i="8"/>
  <c r="E36" i="8"/>
  <c r="D36" i="8"/>
  <c r="I35" i="8"/>
  <c r="H35" i="8"/>
  <c r="G35" i="8"/>
  <c r="F35" i="8"/>
  <c r="E35" i="8"/>
  <c r="D35" i="8"/>
  <c r="I32" i="8"/>
  <c r="H32" i="8"/>
  <c r="G32" i="8"/>
  <c r="F32" i="8"/>
  <c r="E32" i="8"/>
  <c r="D32" i="8"/>
  <c r="I31" i="8"/>
  <c r="H31" i="8"/>
  <c r="G31" i="8"/>
  <c r="F31" i="8"/>
  <c r="E31" i="8"/>
  <c r="D31" i="8"/>
  <c r="I30" i="8"/>
  <c r="H30" i="8"/>
  <c r="G30" i="8"/>
  <c r="F30" i="8"/>
  <c r="E30" i="8"/>
  <c r="D30" i="8"/>
  <c r="I29" i="8"/>
  <c r="H29" i="8"/>
  <c r="G29" i="8"/>
  <c r="F29" i="8"/>
  <c r="E29" i="8"/>
  <c r="D29" i="8"/>
  <c r="I28" i="8"/>
  <c r="H28" i="8"/>
  <c r="G28" i="8"/>
  <c r="F28" i="8"/>
  <c r="E28" i="8"/>
  <c r="D28" i="8"/>
  <c r="I25" i="8"/>
  <c r="H25" i="8"/>
  <c r="G25" i="8"/>
  <c r="F25" i="8"/>
  <c r="E25" i="8"/>
  <c r="D25" i="8"/>
  <c r="I24" i="8"/>
  <c r="H24" i="8"/>
  <c r="G24" i="8"/>
  <c r="F24" i="8"/>
  <c r="E24" i="8"/>
  <c r="D24" i="8"/>
  <c r="I23" i="8"/>
  <c r="H23" i="8"/>
  <c r="G23" i="8"/>
  <c r="F23" i="8"/>
  <c r="E23" i="8"/>
  <c r="D23" i="8"/>
  <c r="I22" i="8"/>
  <c r="H22" i="8"/>
  <c r="G22" i="8"/>
  <c r="F22" i="8"/>
  <c r="E22" i="8"/>
  <c r="D22" i="8"/>
  <c r="I21" i="8"/>
  <c r="H21" i="8"/>
  <c r="G21" i="8"/>
  <c r="F21" i="8"/>
  <c r="E21" i="8"/>
  <c r="D21" i="8"/>
  <c r="I20" i="8"/>
  <c r="H20" i="8"/>
  <c r="G20" i="8"/>
  <c r="F20" i="8"/>
  <c r="E20" i="8"/>
  <c r="D20" i="8"/>
  <c r="I17" i="8"/>
  <c r="H17" i="8"/>
  <c r="G17" i="8"/>
  <c r="F17" i="8"/>
  <c r="E17" i="8"/>
  <c r="D17" i="8"/>
  <c r="I16" i="8"/>
  <c r="H16" i="8"/>
  <c r="G16" i="8"/>
  <c r="F16" i="8"/>
  <c r="E16" i="8"/>
  <c r="D16" i="8"/>
  <c r="I15" i="8"/>
  <c r="H15" i="8"/>
  <c r="G15" i="8"/>
  <c r="F15" i="8"/>
  <c r="E15" i="8"/>
  <c r="D15" i="8"/>
  <c r="I14" i="8"/>
  <c r="H14" i="8"/>
  <c r="G14" i="8"/>
  <c r="F14" i="8"/>
  <c r="E14" i="8"/>
  <c r="D14" i="8"/>
  <c r="I13" i="8"/>
  <c r="H13" i="8"/>
  <c r="G13" i="8"/>
  <c r="F13" i="8"/>
  <c r="E13" i="8"/>
  <c r="D13" i="8"/>
  <c r="I10" i="8"/>
  <c r="H10" i="8"/>
  <c r="G10" i="8"/>
  <c r="F10" i="8"/>
  <c r="E10" i="8"/>
  <c r="D10" i="8"/>
  <c r="I9" i="8"/>
  <c r="H9" i="8"/>
  <c r="G9" i="8"/>
  <c r="F9" i="8"/>
  <c r="E9" i="8"/>
  <c r="D9" i="8"/>
  <c r="I8" i="8"/>
  <c r="H8" i="8"/>
  <c r="G8" i="8"/>
  <c r="F8" i="8"/>
  <c r="E8" i="8"/>
  <c r="D8" i="8"/>
  <c r="I7" i="8"/>
  <c r="H7" i="8"/>
  <c r="G7" i="8"/>
  <c r="F7" i="8"/>
  <c r="E7" i="8"/>
  <c r="D7" i="8"/>
  <c r="I6" i="8"/>
  <c r="H6" i="8"/>
  <c r="G6" i="8"/>
  <c r="F6" i="8"/>
  <c r="E6" i="8"/>
  <c r="D6" i="8"/>
  <c r="I5" i="8"/>
  <c r="H5" i="8"/>
  <c r="G5" i="8"/>
  <c r="F5" i="8"/>
  <c r="E5" i="8"/>
  <c r="D5" i="8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2" i="7"/>
  <c r="H52" i="7"/>
  <c r="G52" i="7"/>
  <c r="F52" i="7"/>
  <c r="E52" i="7"/>
  <c r="D52" i="7"/>
  <c r="I51" i="7"/>
  <c r="H51" i="7"/>
  <c r="G51" i="7"/>
  <c r="F51" i="7"/>
  <c r="E51" i="7"/>
  <c r="D51" i="7"/>
  <c r="I48" i="7"/>
  <c r="H48" i="7"/>
  <c r="G48" i="7"/>
  <c r="F48" i="7"/>
  <c r="E48" i="7"/>
  <c r="D48" i="7"/>
  <c r="I47" i="7"/>
  <c r="H47" i="7"/>
  <c r="G47" i="7"/>
  <c r="F47" i="7"/>
  <c r="E47" i="7"/>
  <c r="D47" i="7"/>
  <c r="I46" i="7"/>
  <c r="H46" i="7"/>
  <c r="G46" i="7"/>
  <c r="F46" i="7"/>
  <c r="E46" i="7"/>
  <c r="D46" i="7"/>
  <c r="I45" i="7"/>
  <c r="H45" i="7"/>
  <c r="G45" i="7"/>
  <c r="F45" i="7"/>
  <c r="E45" i="7"/>
  <c r="D45" i="7"/>
  <c r="I44" i="7"/>
  <c r="H44" i="7"/>
  <c r="G44" i="7"/>
  <c r="F44" i="7"/>
  <c r="E44" i="7"/>
  <c r="D44" i="7"/>
  <c r="I43" i="7"/>
  <c r="H43" i="7"/>
  <c r="G43" i="7"/>
  <c r="F43" i="7"/>
  <c r="E43" i="7"/>
  <c r="D43" i="7"/>
  <c r="I42" i="7"/>
  <c r="H42" i="7"/>
  <c r="G42" i="7"/>
  <c r="F42" i="7"/>
  <c r="E42" i="7"/>
  <c r="D42" i="7"/>
  <c r="I39" i="7"/>
  <c r="H39" i="7"/>
  <c r="G39" i="7"/>
  <c r="F39" i="7"/>
  <c r="E39" i="7"/>
  <c r="D39" i="7"/>
  <c r="I38" i="7"/>
  <c r="H38" i="7"/>
  <c r="G38" i="7"/>
  <c r="F38" i="7"/>
  <c r="E38" i="7"/>
  <c r="D38" i="7"/>
  <c r="I37" i="7"/>
  <c r="H37" i="7"/>
  <c r="G37" i="7"/>
  <c r="F37" i="7"/>
  <c r="E37" i="7"/>
  <c r="D37" i="7"/>
  <c r="I36" i="7"/>
  <c r="H36" i="7"/>
  <c r="G36" i="7"/>
  <c r="F36" i="7"/>
  <c r="E36" i="7"/>
  <c r="D36" i="7"/>
  <c r="I35" i="7"/>
  <c r="H35" i="7"/>
  <c r="G35" i="7"/>
  <c r="F35" i="7"/>
  <c r="E35" i="7"/>
  <c r="D35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9" i="7"/>
  <c r="H29" i="7"/>
  <c r="G29" i="7"/>
  <c r="F29" i="7"/>
  <c r="E29" i="7"/>
  <c r="D29" i="7"/>
  <c r="I28" i="7"/>
  <c r="H28" i="7"/>
  <c r="G28" i="7"/>
  <c r="F28" i="7"/>
  <c r="E28" i="7"/>
  <c r="D28" i="7"/>
  <c r="I25" i="7"/>
  <c r="H25" i="7"/>
  <c r="G25" i="7"/>
  <c r="F25" i="7"/>
  <c r="E25" i="7"/>
  <c r="D25" i="7"/>
  <c r="I24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2" i="7"/>
  <c r="H12" i="7"/>
  <c r="G12" i="7"/>
  <c r="F12" i="7"/>
  <c r="E12" i="7"/>
  <c r="D12" i="7"/>
  <c r="I9" i="7"/>
  <c r="H9" i="7"/>
  <c r="G9" i="7"/>
  <c r="F9" i="7"/>
  <c r="E9" i="7"/>
  <c r="D9" i="7"/>
  <c r="I8" i="7"/>
  <c r="H8" i="7"/>
  <c r="G8" i="7"/>
  <c r="F8" i="7"/>
  <c r="E8" i="7"/>
  <c r="D8" i="7"/>
  <c r="I7" i="7"/>
  <c r="H7" i="7"/>
  <c r="G7" i="7"/>
  <c r="F7" i="7"/>
  <c r="E7" i="7"/>
  <c r="D7" i="7"/>
  <c r="I6" i="7"/>
  <c r="H6" i="7"/>
  <c r="G6" i="7"/>
  <c r="F6" i="7"/>
  <c r="E6" i="7"/>
  <c r="D6" i="7"/>
  <c r="I5" i="7"/>
  <c r="H5" i="7"/>
  <c r="G5" i="7"/>
  <c r="F5" i="7"/>
  <c r="E5" i="7"/>
  <c r="D5" i="7"/>
  <c r="I65" i="6"/>
  <c r="H65" i="6"/>
  <c r="G65" i="6"/>
  <c r="F65" i="6"/>
  <c r="E65" i="6"/>
  <c r="D65" i="6"/>
  <c r="I64" i="6"/>
  <c r="H64" i="6"/>
  <c r="G64" i="6"/>
  <c r="F64" i="6"/>
  <c r="E64" i="6"/>
  <c r="D64" i="6"/>
  <c r="I63" i="6"/>
  <c r="H63" i="6"/>
  <c r="G63" i="6"/>
  <c r="F63" i="6"/>
  <c r="E63" i="6"/>
  <c r="D63" i="6"/>
  <c r="I62" i="6"/>
  <c r="H62" i="6"/>
  <c r="G62" i="6"/>
  <c r="F62" i="6"/>
  <c r="E62" i="6"/>
  <c r="D62" i="6"/>
  <c r="I61" i="6"/>
  <c r="H61" i="6"/>
  <c r="G61" i="6"/>
  <c r="F61" i="6"/>
  <c r="E61" i="6"/>
  <c r="D61" i="6"/>
  <c r="I60" i="6"/>
  <c r="H60" i="6"/>
  <c r="G60" i="6"/>
  <c r="F60" i="6"/>
  <c r="E60" i="6"/>
  <c r="D60" i="6"/>
  <c r="I59" i="6"/>
  <c r="H59" i="6"/>
  <c r="G59" i="6"/>
  <c r="F59" i="6"/>
  <c r="E59" i="6"/>
  <c r="D59" i="6"/>
  <c r="I58" i="6"/>
  <c r="H58" i="6"/>
  <c r="G58" i="6"/>
  <c r="F58" i="6"/>
  <c r="E58" i="6"/>
  <c r="D58" i="6"/>
  <c r="I57" i="6"/>
  <c r="H57" i="6"/>
  <c r="G57" i="6"/>
  <c r="F57" i="6"/>
  <c r="E57" i="6"/>
  <c r="D57" i="6"/>
  <c r="I54" i="6"/>
  <c r="H54" i="6"/>
  <c r="G54" i="6"/>
  <c r="F54" i="6"/>
  <c r="E54" i="6"/>
  <c r="D54" i="6"/>
  <c r="I53" i="6"/>
  <c r="H53" i="6"/>
  <c r="G53" i="6"/>
  <c r="F53" i="6"/>
  <c r="E53" i="6"/>
  <c r="D53" i="6"/>
  <c r="I52" i="6"/>
  <c r="H52" i="6"/>
  <c r="G52" i="6"/>
  <c r="F52" i="6"/>
  <c r="E52" i="6"/>
  <c r="D52" i="6"/>
  <c r="I51" i="6"/>
  <c r="H51" i="6"/>
  <c r="G51" i="6"/>
  <c r="F51" i="6"/>
  <c r="E51" i="6"/>
  <c r="D51" i="6"/>
  <c r="I50" i="6"/>
  <c r="H50" i="6"/>
  <c r="G50" i="6"/>
  <c r="F50" i="6"/>
  <c r="E50" i="6"/>
  <c r="D50" i="6"/>
  <c r="I49" i="6"/>
  <c r="H49" i="6"/>
  <c r="G49" i="6"/>
  <c r="F49" i="6"/>
  <c r="E49" i="6"/>
  <c r="D49" i="6"/>
  <c r="I48" i="6"/>
  <c r="H48" i="6"/>
  <c r="G48" i="6"/>
  <c r="F48" i="6"/>
  <c r="E48" i="6"/>
  <c r="D48" i="6"/>
  <c r="I45" i="6"/>
  <c r="H45" i="6"/>
  <c r="G45" i="6"/>
  <c r="F45" i="6"/>
  <c r="E45" i="6"/>
  <c r="D45" i="6"/>
  <c r="I44" i="6"/>
  <c r="H44" i="6"/>
  <c r="G44" i="6"/>
  <c r="F44" i="6"/>
  <c r="E44" i="6"/>
  <c r="D44" i="6"/>
  <c r="I43" i="6"/>
  <c r="H43" i="6"/>
  <c r="G43" i="6"/>
  <c r="F43" i="6"/>
  <c r="E43" i="6"/>
  <c r="D43" i="6"/>
  <c r="I42" i="6"/>
  <c r="H42" i="6"/>
  <c r="G42" i="6"/>
  <c r="F42" i="6"/>
  <c r="E42" i="6"/>
  <c r="D42" i="6"/>
  <c r="I41" i="6"/>
  <c r="H41" i="6"/>
  <c r="G41" i="6"/>
  <c r="F41" i="6"/>
  <c r="E41" i="6"/>
  <c r="D41" i="6"/>
  <c r="I40" i="6"/>
  <c r="H40" i="6"/>
  <c r="G40" i="6"/>
  <c r="F40" i="6"/>
  <c r="E40" i="6"/>
  <c r="D40" i="6"/>
  <c r="I39" i="6"/>
  <c r="H39" i="6"/>
  <c r="G39" i="6"/>
  <c r="F39" i="6"/>
  <c r="E39" i="6"/>
  <c r="D39" i="6"/>
  <c r="I38" i="6"/>
  <c r="H38" i="6"/>
  <c r="G38" i="6"/>
  <c r="F38" i="6"/>
  <c r="E38" i="6"/>
  <c r="D38" i="6"/>
  <c r="I35" i="6"/>
  <c r="H35" i="6"/>
  <c r="G35" i="6"/>
  <c r="F35" i="6"/>
  <c r="E35" i="6"/>
  <c r="D35" i="6"/>
  <c r="I34" i="6"/>
  <c r="H34" i="6"/>
  <c r="G34" i="6"/>
  <c r="F34" i="6"/>
  <c r="E34" i="6"/>
  <c r="D34" i="6"/>
  <c r="I33" i="6"/>
  <c r="H33" i="6"/>
  <c r="G33" i="6"/>
  <c r="F33" i="6"/>
  <c r="E33" i="6"/>
  <c r="D33" i="6"/>
  <c r="I32" i="6"/>
  <c r="H32" i="6"/>
  <c r="G32" i="6"/>
  <c r="F32" i="6"/>
  <c r="E32" i="6"/>
  <c r="D32" i="6"/>
  <c r="I31" i="6"/>
  <c r="H31" i="6"/>
  <c r="G31" i="6"/>
  <c r="F31" i="6"/>
  <c r="E31" i="6"/>
  <c r="D31" i="6"/>
  <c r="I30" i="6"/>
  <c r="H30" i="6"/>
  <c r="G30" i="6"/>
  <c r="F30" i="6"/>
  <c r="E30" i="6"/>
  <c r="D30" i="6"/>
  <c r="I29" i="6"/>
  <c r="H29" i="6"/>
  <c r="G29" i="6"/>
  <c r="F29" i="6"/>
  <c r="E29" i="6"/>
  <c r="D29" i="6"/>
  <c r="I26" i="6"/>
  <c r="H26" i="6"/>
  <c r="G26" i="6"/>
  <c r="F26" i="6"/>
  <c r="E26" i="6"/>
  <c r="D26" i="6"/>
  <c r="I25" i="6"/>
  <c r="H25" i="6"/>
  <c r="G25" i="6"/>
  <c r="F25" i="6"/>
  <c r="E25" i="6"/>
  <c r="D25" i="6"/>
  <c r="I24" i="6"/>
  <c r="H24" i="6"/>
  <c r="G24" i="6"/>
  <c r="F24" i="6"/>
  <c r="E24" i="6"/>
  <c r="D24" i="6"/>
  <c r="I23" i="6"/>
  <c r="H23" i="6"/>
  <c r="G23" i="6"/>
  <c r="F23" i="6"/>
  <c r="E23" i="6"/>
  <c r="D23" i="6"/>
  <c r="I22" i="6"/>
  <c r="H22" i="6"/>
  <c r="G22" i="6"/>
  <c r="F22" i="6"/>
  <c r="E22" i="6"/>
  <c r="D22" i="6"/>
  <c r="I21" i="6"/>
  <c r="H21" i="6"/>
  <c r="G21" i="6"/>
  <c r="F21" i="6"/>
  <c r="E21" i="6"/>
  <c r="D21" i="6"/>
  <c r="I18" i="6"/>
  <c r="H18" i="6"/>
  <c r="G18" i="6"/>
  <c r="F18" i="6"/>
  <c r="E18" i="6"/>
  <c r="D18" i="6"/>
  <c r="I17" i="6"/>
  <c r="H17" i="6"/>
  <c r="G17" i="6"/>
  <c r="F17" i="6"/>
  <c r="E17" i="6"/>
  <c r="D17" i="6"/>
  <c r="I16" i="6"/>
  <c r="H16" i="6"/>
  <c r="G16" i="6"/>
  <c r="F16" i="6"/>
  <c r="E16" i="6"/>
  <c r="D16" i="6"/>
  <c r="I15" i="6"/>
  <c r="H15" i="6"/>
  <c r="G15" i="6"/>
  <c r="F15" i="6"/>
  <c r="E15" i="6"/>
  <c r="D15" i="6"/>
  <c r="I14" i="6"/>
  <c r="H14" i="6"/>
  <c r="G14" i="6"/>
  <c r="F14" i="6"/>
  <c r="E14" i="6"/>
  <c r="D14" i="6"/>
  <c r="I13" i="6"/>
  <c r="H13" i="6"/>
  <c r="G13" i="6"/>
  <c r="F13" i="6"/>
  <c r="E13" i="6"/>
  <c r="D13" i="6"/>
  <c r="I10" i="6"/>
  <c r="H10" i="6"/>
  <c r="G10" i="6"/>
  <c r="F10" i="6"/>
  <c r="E10" i="6"/>
  <c r="D10" i="6"/>
  <c r="I9" i="6"/>
  <c r="H9" i="6"/>
  <c r="G9" i="6"/>
  <c r="F9" i="6"/>
  <c r="E9" i="6"/>
  <c r="D9" i="6"/>
  <c r="I8" i="6"/>
  <c r="H8" i="6"/>
  <c r="G8" i="6"/>
  <c r="F8" i="6"/>
  <c r="E8" i="6"/>
  <c r="D8" i="6"/>
  <c r="I7" i="6"/>
  <c r="H7" i="6"/>
  <c r="G7" i="6"/>
  <c r="F7" i="6"/>
  <c r="E7" i="6"/>
  <c r="D7" i="6"/>
  <c r="I6" i="6"/>
  <c r="H6" i="6"/>
  <c r="G6" i="6"/>
  <c r="F6" i="6"/>
  <c r="E6" i="6"/>
  <c r="D6" i="6"/>
  <c r="I5" i="6"/>
  <c r="H5" i="6"/>
  <c r="G5" i="6"/>
  <c r="F5" i="6"/>
  <c r="E5" i="6"/>
  <c r="D5" i="6"/>
  <c r="I69" i="5"/>
  <c r="H69" i="5"/>
  <c r="G69" i="5"/>
  <c r="F69" i="5"/>
  <c r="E69" i="5"/>
  <c r="D69" i="5"/>
  <c r="I68" i="5"/>
  <c r="H68" i="5"/>
  <c r="G68" i="5"/>
  <c r="F68" i="5"/>
  <c r="E68" i="5"/>
  <c r="D68" i="5"/>
  <c r="I67" i="5"/>
  <c r="H67" i="5"/>
  <c r="G67" i="5"/>
  <c r="F67" i="5"/>
  <c r="E67" i="5"/>
  <c r="D67" i="5"/>
  <c r="I66" i="5"/>
  <c r="H66" i="5"/>
  <c r="G66" i="5"/>
  <c r="F66" i="5"/>
  <c r="E66" i="5"/>
  <c r="D66" i="5"/>
  <c r="I65" i="5"/>
  <c r="H65" i="5"/>
  <c r="G65" i="5"/>
  <c r="F65" i="5"/>
  <c r="E65" i="5"/>
  <c r="D65" i="5"/>
  <c r="I64" i="5"/>
  <c r="H64" i="5"/>
  <c r="G64" i="5"/>
  <c r="F64" i="5"/>
  <c r="E64" i="5"/>
  <c r="D64" i="5"/>
  <c r="I63" i="5"/>
  <c r="H63" i="5"/>
  <c r="G63" i="5"/>
  <c r="F63" i="5"/>
  <c r="E63" i="5"/>
  <c r="D63" i="5"/>
  <c r="I62" i="5"/>
  <c r="H62" i="5"/>
  <c r="G62" i="5"/>
  <c r="F62" i="5"/>
  <c r="E62" i="5"/>
  <c r="D62" i="5"/>
  <c r="I59" i="5"/>
  <c r="H59" i="5"/>
  <c r="G59" i="5"/>
  <c r="F59" i="5"/>
  <c r="E59" i="5"/>
  <c r="D59" i="5"/>
  <c r="I58" i="5"/>
  <c r="H58" i="5"/>
  <c r="G58" i="5"/>
  <c r="F58" i="5"/>
  <c r="E58" i="5"/>
  <c r="D58" i="5"/>
  <c r="I57" i="5"/>
  <c r="H57" i="5"/>
  <c r="G57" i="5"/>
  <c r="F57" i="5"/>
  <c r="E57" i="5"/>
  <c r="D57" i="5"/>
  <c r="I56" i="5"/>
  <c r="H56" i="5"/>
  <c r="G56" i="5"/>
  <c r="F56" i="5"/>
  <c r="E56" i="5"/>
  <c r="D56" i="5"/>
  <c r="I55" i="5"/>
  <c r="H55" i="5"/>
  <c r="G55" i="5"/>
  <c r="F55" i="5"/>
  <c r="E55" i="5"/>
  <c r="D55" i="5"/>
  <c r="I54" i="5"/>
  <c r="H54" i="5"/>
  <c r="G54" i="5"/>
  <c r="F54" i="5"/>
  <c r="E54" i="5"/>
  <c r="D54" i="5"/>
  <c r="I51" i="5"/>
  <c r="H51" i="5"/>
  <c r="G51" i="5"/>
  <c r="F51" i="5"/>
  <c r="E51" i="5"/>
  <c r="D51" i="5"/>
  <c r="I50" i="5"/>
  <c r="H50" i="5"/>
  <c r="G50" i="5"/>
  <c r="F50" i="5"/>
  <c r="E50" i="5"/>
  <c r="D50" i="5"/>
  <c r="I49" i="5"/>
  <c r="H49" i="5"/>
  <c r="G49" i="5"/>
  <c r="F49" i="5"/>
  <c r="E49" i="5"/>
  <c r="D49" i="5"/>
  <c r="I48" i="5"/>
  <c r="H48" i="5"/>
  <c r="G48" i="5"/>
  <c r="F48" i="5"/>
  <c r="E48" i="5"/>
  <c r="D48" i="5"/>
  <c r="I47" i="5"/>
  <c r="H47" i="5"/>
  <c r="G47" i="5"/>
  <c r="F47" i="5"/>
  <c r="E47" i="5"/>
  <c r="D47" i="5"/>
  <c r="I46" i="5"/>
  <c r="H46" i="5"/>
  <c r="G46" i="5"/>
  <c r="F46" i="5"/>
  <c r="E46" i="5"/>
  <c r="D46" i="5"/>
  <c r="I45" i="5"/>
  <c r="H45" i="5"/>
  <c r="G45" i="5"/>
  <c r="F45" i="5"/>
  <c r="E45" i="5"/>
  <c r="D45" i="5"/>
  <c r="I44" i="5"/>
  <c r="H44" i="5"/>
  <c r="G44" i="5"/>
  <c r="F44" i="5"/>
  <c r="E44" i="5"/>
  <c r="D44" i="5"/>
  <c r="I41" i="5"/>
  <c r="H41" i="5"/>
  <c r="G41" i="5"/>
  <c r="F41" i="5"/>
  <c r="E41" i="5"/>
  <c r="D41" i="5"/>
  <c r="I40" i="5"/>
  <c r="H40" i="5"/>
  <c r="G40" i="5"/>
  <c r="F40" i="5"/>
  <c r="E40" i="5"/>
  <c r="D40" i="5"/>
  <c r="I39" i="5"/>
  <c r="H39" i="5"/>
  <c r="G39" i="5"/>
  <c r="F39" i="5"/>
  <c r="E39" i="5"/>
  <c r="D39" i="5"/>
  <c r="I38" i="5"/>
  <c r="H38" i="5"/>
  <c r="G38" i="5"/>
  <c r="F38" i="5"/>
  <c r="E38" i="5"/>
  <c r="D38" i="5"/>
  <c r="I37" i="5"/>
  <c r="H37" i="5"/>
  <c r="G37" i="5"/>
  <c r="F37" i="5"/>
  <c r="E37" i="5"/>
  <c r="D37" i="5"/>
  <c r="I36" i="5"/>
  <c r="H36" i="5"/>
  <c r="G36" i="5"/>
  <c r="F36" i="5"/>
  <c r="E36" i="5"/>
  <c r="D36" i="5"/>
  <c r="I35" i="5"/>
  <c r="H35" i="5"/>
  <c r="G35" i="5"/>
  <c r="F35" i="5"/>
  <c r="E35" i="5"/>
  <c r="D35" i="5"/>
  <c r="I34" i="5"/>
  <c r="H34" i="5"/>
  <c r="G34" i="5"/>
  <c r="F34" i="5"/>
  <c r="E34" i="5"/>
  <c r="D34" i="5"/>
  <c r="I31" i="5"/>
  <c r="H31" i="5"/>
  <c r="G31" i="5"/>
  <c r="F31" i="5"/>
  <c r="E31" i="5"/>
  <c r="D31" i="5"/>
  <c r="I30" i="5"/>
  <c r="H30" i="5"/>
  <c r="G30" i="5"/>
  <c r="F30" i="5"/>
  <c r="E30" i="5"/>
  <c r="D30" i="5"/>
  <c r="I29" i="5"/>
  <c r="H29" i="5"/>
  <c r="G29" i="5"/>
  <c r="F29" i="5"/>
  <c r="E29" i="5"/>
  <c r="D29" i="5"/>
  <c r="I28" i="5"/>
  <c r="H28" i="5"/>
  <c r="G28" i="5"/>
  <c r="F28" i="5"/>
  <c r="E28" i="5"/>
  <c r="D28" i="5"/>
  <c r="I27" i="5"/>
  <c r="H27" i="5"/>
  <c r="G27" i="5"/>
  <c r="F27" i="5"/>
  <c r="E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24" i="5"/>
  <c r="H24" i="5"/>
  <c r="G24" i="5"/>
  <c r="F24" i="5"/>
  <c r="E24" i="5"/>
  <c r="D24" i="5"/>
  <c r="I23" i="5"/>
  <c r="H23" i="5"/>
  <c r="G23" i="5"/>
  <c r="F23" i="5"/>
  <c r="E23" i="5"/>
  <c r="D23" i="5"/>
  <c r="I20" i="5"/>
  <c r="H20" i="5"/>
  <c r="G20" i="5"/>
  <c r="F20" i="5"/>
  <c r="E20" i="5"/>
  <c r="D20" i="5"/>
  <c r="I19" i="5"/>
  <c r="H19" i="5"/>
  <c r="G19" i="5"/>
  <c r="F19" i="5"/>
  <c r="E19" i="5"/>
  <c r="D19" i="5"/>
  <c r="I18" i="5"/>
  <c r="H18" i="5"/>
  <c r="G18" i="5"/>
  <c r="F18" i="5"/>
  <c r="E18" i="5"/>
  <c r="D18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H15" i="5"/>
  <c r="G15" i="5"/>
  <c r="F15" i="5"/>
  <c r="E15" i="5"/>
  <c r="D15" i="5"/>
  <c r="I14" i="5"/>
  <c r="H14" i="5"/>
  <c r="G14" i="5"/>
  <c r="F14" i="5"/>
  <c r="E14" i="5"/>
  <c r="D14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H9" i="5"/>
  <c r="G9" i="5"/>
  <c r="F9" i="5"/>
  <c r="E9" i="5"/>
  <c r="D9" i="5"/>
  <c r="I8" i="5"/>
  <c r="H8" i="5"/>
  <c r="G8" i="5"/>
  <c r="F8" i="5"/>
  <c r="E8" i="5"/>
  <c r="D8" i="5"/>
  <c r="I7" i="5"/>
  <c r="H7" i="5"/>
  <c r="G7" i="5"/>
  <c r="F7" i="5"/>
  <c r="E7" i="5"/>
  <c r="D7" i="5"/>
  <c r="I6" i="5"/>
  <c r="H6" i="5"/>
  <c r="G6" i="5"/>
  <c r="F6" i="5"/>
  <c r="E6" i="5"/>
  <c r="D6" i="5"/>
  <c r="I5" i="5"/>
  <c r="H5" i="5"/>
  <c r="G5" i="5"/>
  <c r="F5" i="5"/>
  <c r="E5" i="5"/>
  <c r="D5" i="5"/>
  <c r="I73" i="4"/>
  <c r="H73" i="4"/>
  <c r="G73" i="4"/>
  <c r="F73" i="4"/>
  <c r="E73" i="4"/>
  <c r="D73" i="4"/>
  <c r="I72" i="4"/>
  <c r="H72" i="4"/>
  <c r="G72" i="4"/>
  <c r="F72" i="4"/>
  <c r="E72" i="4"/>
  <c r="D72" i="4"/>
  <c r="I71" i="4"/>
  <c r="H71" i="4"/>
  <c r="G71" i="4"/>
  <c r="F71" i="4"/>
  <c r="E71" i="4"/>
  <c r="D71" i="4"/>
  <c r="I70" i="4"/>
  <c r="H70" i="4"/>
  <c r="G70" i="4"/>
  <c r="F70" i="4"/>
  <c r="E70" i="4"/>
  <c r="D70" i="4"/>
  <c r="I69" i="4"/>
  <c r="H69" i="4"/>
  <c r="G69" i="4"/>
  <c r="F69" i="4"/>
  <c r="E69" i="4"/>
  <c r="D69" i="4"/>
  <c r="I68" i="4"/>
  <c r="H68" i="4"/>
  <c r="G68" i="4"/>
  <c r="F68" i="4"/>
  <c r="E68" i="4"/>
  <c r="D68" i="4"/>
  <c r="I67" i="4"/>
  <c r="H67" i="4"/>
  <c r="G67" i="4"/>
  <c r="F67" i="4"/>
  <c r="E67" i="4"/>
  <c r="D67" i="4"/>
  <c r="I66" i="4"/>
  <c r="H66" i="4"/>
  <c r="G66" i="4"/>
  <c r="F66" i="4"/>
  <c r="E66" i="4"/>
  <c r="D66" i="4"/>
  <c r="I63" i="4"/>
  <c r="H63" i="4"/>
  <c r="G63" i="4"/>
  <c r="F63" i="4"/>
  <c r="E63" i="4"/>
  <c r="D63" i="4"/>
  <c r="I62" i="4"/>
  <c r="H62" i="4"/>
  <c r="G62" i="4"/>
  <c r="F62" i="4"/>
  <c r="E62" i="4"/>
  <c r="D62" i="4"/>
  <c r="I61" i="4"/>
  <c r="H61" i="4"/>
  <c r="G61" i="4"/>
  <c r="F61" i="4"/>
  <c r="E61" i="4"/>
  <c r="D61" i="4"/>
  <c r="I60" i="4"/>
  <c r="H60" i="4"/>
  <c r="G60" i="4"/>
  <c r="F60" i="4"/>
  <c r="E60" i="4"/>
  <c r="D60" i="4"/>
  <c r="I59" i="4"/>
  <c r="H59" i="4"/>
  <c r="G59" i="4"/>
  <c r="F59" i="4"/>
  <c r="E59" i="4"/>
  <c r="D59" i="4"/>
  <c r="I58" i="4"/>
  <c r="H58" i="4"/>
  <c r="G58" i="4"/>
  <c r="F58" i="4"/>
  <c r="E58" i="4"/>
  <c r="D58" i="4"/>
  <c r="I57" i="4"/>
  <c r="H57" i="4"/>
  <c r="G57" i="4"/>
  <c r="F57" i="4"/>
  <c r="E57" i="4"/>
  <c r="D57" i="4"/>
  <c r="I56" i="4"/>
  <c r="H56" i="4"/>
  <c r="G56" i="4"/>
  <c r="F56" i="4"/>
  <c r="E56" i="4"/>
  <c r="D56" i="4"/>
  <c r="I53" i="4"/>
  <c r="H53" i="4"/>
  <c r="G53" i="4"/>
  <c r="F53" i="4"/>
  <c r="E53" i="4"/>
  <c r="D53" i="4"/>
  <c r="I52" i="4"/>
  <c r="H52" i="4"/>
  <c r="G52" i="4"/>
  <c r="F52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I47" i="4"/>
  <c r="H47" i="4"/>
  <c r="G47" i="4"/>
  <c r="F47" i="4"/>
  <c r="E47" i="4"/>
  <c r="D47" i="4"/>
  <c r="I46" i="4"/>
  <c r="H46" i="4"/>
  <c r="G46" i="4"/>
  <c r="F46" i="4"/>
  <c r="E46" i="4"/>
  <c r="D46" i="4"/>
  <c r="I43" i="4"/>
  <c r="H43" i="4"/>
  <c r="G43" i="4"/>
  <c r="F43" i="4"/>
  <c r="E43" i="4"/>
  <c r="D43" i="4"/>
  <c r="I42" i="4"/>
  <c r="H42" i="4"/>
  <c r="G42" i="4"/>
  <c r="F42" i="4"/>
  <c r="E42" i="4"/>
  <c r="D42" i="4"/>
  <c r="I41" i="4"/>
  <c r="H41" i="4"/>
  <c r="G41" i="4"/>
  <c r="F41" i="4"/>
  <c r="E41" i="4"/>
  <c r="D41" i="4"/>
  <c r="I40" i="4"/>
  <c r="H40" i="4"/>
  <c r="G40" i="4"/>
  <c r="F40" i="4"/>
  <c r="E40" i="4"/>
  <c r="D40" i="4"/>
  <c r="I39" i="4"/>
  <c r="H39" i="4"/>
  <c r="G39" i="4"/>
  <c r="F39" i="4"/>
  <c r="E39" i="4"/>
  <c r="D39" i="4"/>
  <c r="I38" i="4"/>
  <c r="H38" i="4"/>
  <c r="G38" i="4"/>
  <c r="F38" i="4"/>
  <c r="E38" i="4"/>
  <c r="D38" i="4"/>
  <c r="I37" i="4"/>
  <c r="H37" i="4"/>
  <c r="G37" i="4"/>
  <c r="F37" i="4"/>
  <c r="E37" i="4"/>
  <c r="D37" i="4"/>
  <c r="I36" i="4"/>
  <c r="H36" i="4"/>
  <c r="G36" i="4"/>
  <c r="F36" i="4"/>
  <c r="E36" i="4"/>
  <c r="D36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9" i="4"/>
  <c r="H29" i="4"/>
  <c r="G29" i="4"/>
  <c r="F29" i="4"/>
  <c r="E29" i="4"/>
  <c r="D29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2" i="4"/>
  <c r="H22" i="4"/>
  <c r="G22" i="4"/>
  <c r="F22" i="4"/>
  <c r="E22" i="4"/>
  <c r="D22" i="4"/>
  <c r="I21" i="4"/>
  <c r="H21" i="4"/>
  <c r="G21" i="4"/>
  <c r="F21" i="4"/>
  <c r="E21" i="4"/>
  <c r="D21" i="4"/>
  <c r="I20" i="4"/>
  <c r="H20" i="4"/>
  <c r="G20" i="4"/>
  <c r="F20" i="4"/>
  <c r="E20" i="4"/>
  <c r="D20" i="4"/>
  <c r="I19" i="4"/>
  <c r="H19" i="4"/>
  <c r="G19" i="4"/>
  <c r="F19" i="4"/>
  <c r="E19" i="4"/>
  <c r="D19" i="4"/>
  <c r="I18" i="4"/>
  <c r="H18" i="4"/>
  <c r="G18" i="4"/>
  <c r="F18" i="4"/>
  <c r="E18" i="4"/>
  <c r="D18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2" i="4"/>
  <c r="H12" i="4"/>
  <c r="G12" i="4"/>
  <c r="F12" i="4"/>
  <c r="E12" i="4"/>
  <c r="D12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I6" i="4"/>
  <c r="H6" i="4"/>
  <c r="G6" i="4"/>
  <c r="F6" i="4"/>
  <c r="E6" i="4"/>
  <c r="D6" i="4"/>
  <c r="I5" i="4"/>
  <c r="H5" i="4"/>
  <c r="G5" i="4"/>
  <c r="F5" i="4"/>
  <c r="E5" i="4"/>
  <c r="D5" i="4"/>
  <c r="I11" i="18" l="1"/>
  <c r="H11" i="18"/>
  <c r="G11" i="18"/>
  <c r="F11" i="18"/>
  <c r="I39" i="17"/>
  <c r="H39" i="17"/>
  <c r="G39" i="17"/>
  <c r="F39" i="17"/>
  <c r="I32" i="17"/>
  <c r="H32" i="17"/>
  <c r="G32" i="17"/>
  <c r="F32" i="17"/>
  <c r="I25" i="17"/>
  <c r="H25" i="17"/>
  <c r="G25" i="17"/>
  <c r="F25" i="17"/>
  <c r="I19" i="17"/>
  <c r="H19" i="17"/>
  <c r="G19" i="17"/>
  <c r="F19" i="17"/>
  <c r="I14" i="17"/>
  <c r="H14" i="17"/>
  <c r="G14" i="17"/>
  <c r="F14" i="17"/>
  <c r="I9" i="17"/>
  <c r="I50" i="17" s="1"/>
  <c r="H9" i="17"/>
  <c r="H50" i="17" s="1"/>
  <c r="G9" i="17"/>
  <c r="G50" i="17" s="1"/>
  <c r="F9" i="17"/>
  <c r="F50" i="17" s="1"/>
  <c r="I45" i="16"/>
  <c r="I48" i="16" s="1"/>
  <c r="H45" i="16"/>
  <c r="H48" i="16" s="1"/>
  <c r="G45" i="16"/>
  <c r="G48" i="16" s="1"/>
  <c r="F45" i="16"/>
  <c r="F48" i="16" s="1"/>
  <c r="I38" i="16"/>
  <c r="H38" i="16"/>
  <c r="G38" i="16"/>
  <c r="F38" i="16"/>
  <c r="I32" i="16"/>
  <c r="H32" i="16"/>
  <c r="G32" i="16"/>
  <c r="F27" i="16"/>
  <c r="I21" i="16"/>
  <c r="G21" i="16"/>
  <c r="F21" i="16"/>
  <c r="I16" i="16"/>
  <c r="G16" i="16"/>
  <c r="I10" i="16"/>
  <c r="H10" i="16"/>
  <c r="G10" i="16"/>
  <c r="F10" i="16"/>
  <c r="I25" i="10"/>
  <c r="H25" i="10"/>
  <c r="G25" i="10"/>
  <c r="F25" i="10"/>
  <c r="I19" i="10"/>
  <c r="H19" i="10"/>
  <c r="G19" i="10"/>
  <c r="F19" i="10"/>
  <c r="I11" i="10"/>
  <c r="H11" i="10"/>
  <c r="G11" i="10"/>
  <c r="F11" i="10"/>
  <c r="I56" i="9"/>
  <c r="H56" i="9"/>
  <c r="G56" i="9"/>
  <c r="F56" i="9"/>
  <c r="I49" i="9"/>
  <c r="H49" i="9"/>
  <c r="G49" i="9"/>
  <c r="F49" i="9"/>
  <c r="I40" i="9"/>
  <c r="H40" i="9"/>
  <c r="G40" i="9"/>
  <c r="F40" i="9"/>
  <c r="I41" i="8"/>
  <c r="H41" i="8"/>
  <c r="G41" i="8"/>
  <c r="G33" i="8"/>
  <c r="H18" i="8"/>
  <c r="F18" i="8"/>
  <c r="H11" i="8"/>
  <c r="F11" i="8"/>
  <c r="I57" i="7"/>
  <c r="G57" i="7"/>
  <c r="F57" i="7"/>
  <c r="I40" i="7"/>
  <c r="H40" i="7"/>
  <c r="G40" i="7"/>
  <c r="F40" i="7"/>
  <c r="I33" i="7"/>
  <c r="H33" i="7"/>
  <c r="G33" i="7"/>
  <c r="F33" i="7"/>
  <c r="H36" i="6"/>
  <c r="G74" i="4"/>
  <c r="G54" i="4"/>
  <c r="I34" i="4"/>
  <c r="F34" i="4"/>
  <c r="H23" i="4"/>
  <c r="I45" i="15"/>
  <c r="I48" i="15" s="1"/>
  <c r="H45" i="15"/>
  <c r="H48" i="15" s="1"/>
  <c r="G45" i="15"/>
  <c r="G48" i="15" s="1"/>
  <c r="F45" i="15"/>
  <c r="F48" i="15" s="1"/>
  <c r="I38" i="15"/>
  <c r="H38" i="15"/>
  <c r="G38" i="15"/>
  <c r="F38" i="15"/>
  <c r="I32" i="15"/>
  <c r="H32" i="15"/>
  <c r="G32" i="15"/>
  <c r="F32" i="15"/>
  <c r="I26" i="15"/>
  <c r="H26" i="15"/>
  <c r="G26" i="15"/>
  <c r="F26" i="15"/>
  <c r="I20" i="15"/>
  <c r="H20" i="15"/>
  <c r="G20" i="15"/>
  <c r="F20" i="15"/>
  <c r="I14" i="15"/>
  <c r="H14" i="15"/>
  <c r="G14" i="15"/>
  <c r="F14" i="15"/>
  <c r="I8" i="15"/>
  <c r="I47" i="15" s="1"/>
  <c r="H8" i="15"/>
  <c r="H47" i="15" s="1"/>
  <c r="G8" i="15"/>
  <c r="G47" i="15" s="1"/>
  <c r="F8" i="15"/>
  <c r="F47" i="15" s="1"/>
  <c r="I45" i="14"/>
  <c r="I48" i="14" s="1"/>
  <c r="H45" i="14"/>
  <c r="H48" i="14" s="1"/>
  <c r="G45" i="14"/>
  <c r="G48" i="14" s="1"/>
  <c r="F45" i="14"/>
  <c r="F48" i="14" s="1"/>
  <c r="I37" i="14"/>
  <c r="H37" i="14"/>
  <c r="G37" i="14"/>
  <c r="F37" i="14"/>
  <c r="I30" i="14"/>
  <c r="H30" i="14"/>
  <c r="G30" i="14"/>
  <c r="F30" i="14"/>
  <c r="I24" i="14"/>
  <c r="H24" i="14"/>
  <c r="G24" i="14"/>
  <c r="F24" i="14"/>
  <c r="I18" i="14"/>
  <c r="H18" i="14"/>
  <c r="G18" i="14"/>
  <c r="F18" i="14"/>
  <c r="I13" i="14"/>
  <c r="H13" i="14"/>
  <c r="G13" i="14"/>
  <c r="F13" i="14"/>
  <c r="I8" i="14"/>
  <c r="H8" i="14"/>
  <c r="G8" i="14"/>
  <c r="F8" i="14"/>
  <c r="I48" i="13"/>
  <c r="I51" i="13" s="1"/>
  <c r="H48" i="13"/>
  <c r="H51" i="13" s="1"/>
  <c r="G48" i="13"/>
  <c r="G51" i="13" s="1"/>
  <c r="F48" i="13"/>
  <c r="F51" i="13" s="1"/>
  <c r="H23" i="12"/>
  <c r="G23" i="12"/>
  <c r="H18" i="12"/>
  <c r="F18" i="12"/>
  <c r="I12" i="12"/>
  <c r="G12" i="12"/>
  <c r="G47" i="11"/>
  <c r="F47" i="11"/>
  <c r="I41" i="11"/>
  <c r="G41" i="11"/>
  <c r="I35" i="11"/>
  <c r="F35" i="11"/>
  <c r="I29" i="11"/>
  <c r="H29" i="11"/>
  <c r="G29" i="11"/>
  <c r="F29" i="11"/>
  <c r="I24" i="11"/>
  <c r="H24" i="11"/>
  <c r="G24" i="11"/>
  <c r="F24" i="11"/>
  <c r="I17" i="11"/>
  <c r="H17" i="11"/>
  <c r="G17" i="11"/>
  <c r="F17" i="11"/>
  <c r="I11" i="11"/>
  <c r="H11" i="11"/>
  <c r="G11" i="11"/>
  <c r="F11" i="11"/>
  <c r="I50" i="10"/>
  <c r="H50" i="10"/>
  <c r="G50" i="10"/>
  <c r="F50" i="10"/>
  <c r="I44" i="10"/>
  <c r="H44" i="10"/>
  <c r="G44" i="10"/>
  <c r="F44" i="10"/>
  <c r="H57" i="7"/>
  <c r="I26" i="7"/>
  <c r="H26" i="7"/>
  <c r="G26" i="7"/>
  <c r="F26" i="7"/>
  <c r="I10" i="7"/>
  <c r="G10" i="7"/>
  <c r="I66" i="6"/>
  <c r="H55" i="6"/>
  <c r="I46" i="6"/>
  <c r="H46" i="6"/>
  <c r="G46" i="6"/>
  <c r="F36" i="6"/>
  <c r="H27" i="6"/>
  <c r="F27" i="6"/>
  <c r="H74" i="4"/>
  <c r="G64" i="4"/>
  <c r="H54" i="4"/>
  <c r="G34" i="4"/>
  <c r="G23" i="4"/>
  <c r="F13" i="4"/>
  <c r="I33" i="13"/>
  <c r="H33" i="13"/>
  <c r="G33" i="13"/>
  <c r="F33" i="13"/>
  <c r="I28" i="13"/>
  <c r="H28" i="13"/>
  <c r="G28" i="13"/>
  <c r="F28" i="13"/>
  <c r="I22" i="13"/>
  <c r="H22" i="13"/>
  <c r="G22" i="13"/>
  <c r="F22" i="13"/>
  <c r="I15" i="13"/>
  <c r="H15" i="13"/>
  <c r="G15" i="13"/>
  <c r="F15" i="13"/>
  <c r="I8" i="13"/>
  <c r="I50" i="13" s="1"/>
  <c r="H8" i="13"/>
  <c r="H50" i="13" s="1"/>
  <c r="G8" i="13"/>
  <c r="G50" i="13" s="1"/>
  <c r="F8" i="13"/>
  <c r="F50" i="13" s="1"/>
  <c r="I46" i="12"/>
  <c r="H46" i="12"/>
  <c r="G46" i="12"/>
  <c r="F46" i="12"/>
  <c r="I40" i="12"/>
  <c r="H40" i="12"/>
  <c r="G40" i="12"/>
  <c r="F40" i="12"/>
  <c r="I34" i="12"/>
  <c r="H34" i="12"/>
  <c r="G34" i="12"/>
  <c r="F34" i="12"/>
  <c r="I29" i="12"/>
  <c r="H29" i="12"/>
  <c r="G29" i="12"/>
  <c r="F29" i="12"/>
  <c r="I23" i="12"/>
  <c r="F23" i="12"/>
  <c r="I18" i="12"/>
  <c r="G18" i="12"/>
  <c r="H12" i="12"/>
  <c r="H48" i="12" s="1"/>
  <c r="F12" i="12"/>
  <c r="F48" i="12" s="1"/>
  <c r="I47" i="11"/>
  <c r="H47" i="11"/>
  <c r="H41" i="11"/>
  <c r="F41" i="11"/>
  <c r="H35" i="11"/>
  <c r="G35" i="11"/>
  <c r="I38" i="10"/>
  <c r="H38" i="10"/>
  <c r="G38" i="10"/>
  <c r="F38" i="10"/>
  <c r="I33" i="8"/>
  <c r="G26" i="8"/>
  <c r="I18" i="8"/>
  <c r="G18" i="8"/>
  <c r="I11" i="8"/>
  <c r="G11" i="8"/>
  <c r="H18" i="7"/>
  <c r="H10" i="7"/>
  <c r="G66" i="6"/>
  <c r="I55" i="6"/>
  <c r="G55" i="6"/>
  <c r="F55" i="6"/>
  <c r="F46" i="6"/>
  <c r="F74" i="4"/>
  <c r="I64" i="4"/>
  <c r="H64" i="4"/>
  <c r="F64" i="4"/>
  <c r="I54" i="4"/>
  <c r="F54" i="4"/>
  <c r="I44" i="4"/>
  <c r="F44" i="4"/>
  <c r="I13" i="4"/>
  <c r="H13" i="4"/>
  <c r="I32" i="10"/>
  <c r="H32" i="10"/>
  <c r="G32" i="10"/>
  <c r="F32" i="10"/>
  <c r="F41" i="8"/>
  <c r="H33" i="8"/>
  <c r="F33" i="8"/>
  <c r="I26" i="8"/>
  <c r="H26" i="8"/>
  <c r="F26" i="8"/>
  <c r="I18" i="7"/>
  <c r="G18" i="7"/>
  <c r="F18" i="7"/>
  <c r="F10" i="7"/>
  <c r="H66" i="6"/>
  <c r="F66" i="6"/>
  <c r="I36" i="6"/>
  <c r="G36" i="6"/>
  <c r="I27" i="6"/>
  <c r="G27" i="6"/>
  <c r="I74" i="4"/>
  <c r="H44" i="4"/>
  <c r="G44" i="4"/>
  <c r="I23" i="4"/>
  <c r="F23" i="4"/>
  <c r="I33" i="9"/>
  <c r="H33" i="9"/>
  <c r="G33" i="9"/>
  <c r="F33" i="9"/>
  <c r="I27" i="9"/>
  <c r="H27" i="9"/>
  <c r="G27" i="9"/>
  <c r="F27" i="9"/>
  <c r="I18" i="9"/>
  <c r="H18" i="9"/>
  <c r="G18" i="9"/>
  <c r="F18" i="9"/>
  <c r="I12" i="9"/>
  <c r="I58" i="9" s="1"/>
  <c r="H12" i="9"/>
  <c r="H58" i="9" s="1"/>
  <c r="G12" i="9"/>
  <c r="F12" i="9"/>
  <c r="F58" i="9" s="1"/>
  <c r="I56" i="8"/>
  <c r="H56" i="8"/>
  <c r="G56" i="8"/>
  <c r="F56" i="8"/>
  <c r="I49" i="8"/>
  <c r="H49" i="8"/>
  <c r="G49" i="8"/>
  <c r="F49" i="8"/>
  <c r="I49" i="7"/>
  <c r="H49" i="7"/>
  <c r="G49" i="7"/>
  <c r="F49" i="7"/>
  <c r="I19" i="6"/>
  <c r="H19" i="6"/>
  <c r="G19" i="6"/>
  <c r="F19" i="6"/>
  <c r="I11" i="6"/>
  <c r="I68" i="6" s="1"/>
  <c r="H11" i="6"/>
  <c r="H68" i="6" s="1"/>
  <c r="G11" i="6"/>
  <c r="G68" i="6" s="1"/>
  <c r="F11" i="6"/>
  <c r="F68" i="6" s="1"/>
  <c r="I70" i="5"/>
  <c r="H70" i="5"/>
  <c r="G70" i="5"/>
  <c r="F70" i="5"/>
  <c r="I60" i="5"/>
  <c r="H60" i="5"/>
  <c r="G60" i="5"/>
  <c r="F60" i="5"/>
  <c r="I52" i="5"/>
  <c r="H52" i="5"/>
  <c r="G52" i="5"/>
  <c r="F52" i="5"/>
  <c r="I42" i="5"/>
  <c r="H42" i="5"/>
  <c r="G42" i="5"/>
  <c r="F42" i="5"/>
  <c r="I32" i="5"/>
  <c r="H32" i="5"/>
  <c r="G32" i="5"/>
  <c r="F32" i="5"/>
  <c r="I21" i="5"/>
  <c r="H21" i="5"/>
  <c r="G21" i="5"/>
  <c r="F21" i="5"/>
  <c r="I12" i="5"/>
  <c r="I72" i="5" s="1"/>
  <c r="H12" i="5"/>
  <c r="H72" i="5" s="1"/>
  <c r="G12" i="5"/>
  <c r="G72" i="5" s="1"/>
  <c r="F12" i="5"/>
  <c r="F72" i="5" s="1"/>
  <c r="H34" i="4"/>
  <c r="G13" i="4"/>
  <c r="G76" i="4" s="1"/>
  <c r="F32" i="16"/>
  <c r="I27" i="16"/>
  <c r="H27" i="16"/>
  <c r="G27" i="16"/>
  <c r="H21" i="16"/>
  <c r="H16" i="16"/>
  <c r="F16" i="16"/>
  <c r="I48" i="17"/>
  <c r="I51" i="17" s="1"/>
  <c r="H48" i="17"/>
  <c r="H51" i="17" s="1"/>
  <c r="G48" i="17"/>
  <c r="G51" i="17" s="1"/>
  <c r="F48" i="17"/>
  <c r="F51" i="17" s="1"/>
  <c r="G49" i="11" l="1"/>
  <c r="G59" i="7"/>
  <c r="F76" i="4"/>
  <c r="I58" i="8"/>
  <c r="I47" i="14"/>
  <c r="H47" i="14"/>
  <c r="G47" i="14"/>
  <c r="F47" i="14"/>
  <c r="I48" i="12"/>
  <c r="G48" i="12"/>
  <c r="I49" i="11"/>
  <c r="I59" i="7"/>
  <c r="G58" i="8"/>
  <c r="H76" i="4"/>
  <c r="G58" i="9"/>
  <c r="I47" i="16"/>
  <c r="H47" i="16"/>
  <c r="G47" i="16"/>
  <c r="F47" i="16"/>
  <c r="I52" i="10"/>
  <c r="H52" i="10"/>
  <c r="G52" i="10"/>
  <c r="F52" i="10"/>
  <c r="H58" i="8"/>
  <c r="F58" i="8"/>
  <c r="H49" i="11"/>
  <c r="F49" i="11"/>
  <c r="H59" i="7"/>
  <c r="I76" i="4"/>
  <c r="F59" i="7"/>
</calcChain>
</file>

<file path=xl/sharedStrings.xml><?xml version="1.0" encoding="utf-8"?>
<sst xmlns="http://schemas.openxmlformats.org/spreadsheetml/2006/main" count="2031" uniqueCount="858">
  <si>
    <t>The Athlete Reset, 14-Week Transformation Plan</t>
  </si>
  <si>
    <t>By Local Foodz Cali. Feed your inner Athlete. Baked, never fried.</t>
  </si>
  <si>
    <t>How it works</t>
  </si>
  <si>
    <t>14 weeks. Calories taper from 3500 down to 1700. Every meal is a real Local Foodz menu item.</t>
  </si>
  <si>
    <t>Macro split is 3:4:3 by calories. 30% protein, 40% carbs, 30% fat. Protein and carbs scale with calories as the program tapers.</t>
  </si>
  <si>
    <t>Library has 73 distinct items in rotation.</t>
  </si>
  <si>
    <t>New: Config column</t>
  </si>
  <si>
    <t>The Meal Library now has a 'Config' column showing exactly what was selected on the website to produce the macros for each item. Examples: '6 oz, no rice', 'Fixed dish (single config)', '6 oz + grits sauce only (no veg/grits portion)'. Items marked 'no portion added' or 'no veg/grits portion' are partial captures - if you order them with the full default sides, calories will be higher.</t>
  </si>
  <si>
    <t>Week sheets show the Config inline in the Item column so you can see at a glance what was selected for each meal.</t>
  </si>
  <si>
    <t>Find your start week</t>
  </si>
  <si>
    <t>Big guy bulking or very active: start Week 1 (3500 cal).</t>
  </si>
  <si>
    <t>Active maintenance: start Week 4 to 6 (2900 to 2500 cal).</t>
  </si>
  <si>
    <t>Cut phase: start Week 7 to 9 (2300 to 2100 cal).</t>
  </si>
  <si>
    <t>Aggressive cut / refeed block: Weeks 10 to 14 (2000 down to 1700, one refeed day per week at 2800).</t>
  </si>
  <si>
    <t>Honest notes</t>
  </si>
  <si>
    <t>Standard portion: 6 oz main protein for signature entrees, 8 oz for Simple lean proteins.</t>
  </si>
  <si>
    <t>High fat dishes only appear in weeks 1 to 6. The plan keeps them out of cut weeks so fat stays in budget.</t>
  </si>
  <si>
    <t>Hard boiled eggs are NOT in the auto plan.</t>
  </si>
  <si>
    <t>Tabs in this workbook</t>
  </si>
  <si>
    <t>Meal Library: every dish with macros and config (73 items). Source of truth.</t>
  </si>
  <si>
    <t>14-Week Targets: cal and macro targets per week.</t>
  </si>
  <si>
    <t>Week 1 to Week 14: daily plan with config visible on each row.</t>
  </si>
  <si>
    <t>Build-Your-Own: blank day to plug in a custom combo.</t>
  </si>
  <si>
    <t>ID</t>
  </si>
  <si>
    <t>Name</t>
  </si>
  <si>
    <t>Slug</t>
  </si>
  <si>
    <t>Cal</t>
  </si>
  <si>
    <t>Protein (g)</t>
  </si>
  <si>
    <t>Carbs (g)</t>
  </si>
  <si>
    <t>Fat (g)</t>
  </si>
  <si>
    <t>Type</t>
  </si>
  <si>
    <t>Config (what was selected)</t>
  </si>
  <si>
    <t>Chicken Breast (8oz)</t>
  </si>
  <si>
    <t>chicken-breast</t>
  </si>
  <si>
    <t>simple</t>
  </si>
  <si>
    <t>8 oz lean breast, no skin</t>
  </si>
  <si>
    <t>Chicken Thigh (8oz)</t>
  </si>
  <si>
    <t>chicken-thigh</t>
  </si>
  <si>
    <t>8 oz boneless skinless thigh</t>
  </si>
  <si>
    <t>Steak (8oz)</t>
  </si>
  <si>
    <t>steak</t>
  </si>
  <si>
    <t>8 oz lean steak</t>
  </si>
  <si>
    <t>Ground Beef (8oz)</t>
  </si>
  <si>
    <t>ground-beef</t>
  </si>
  <si>
    <t>8 oz lean ground beef</t>
  </si>
  <si>
    <t>Ground Turkey (8oz)</t>
  </si>
  <si>
    <t>ground-turkey</t>
  </si>
  <si>
    <t>8 oz lean ground turkey</t>
  </si>
  <si>
    <t>Salmon (8oz)</t>
  </si>
  <si>
    <t>salmon</t>
  </si>
  <si>
    <t>8 oz salmon</t>
  </si>
  <si>
    <t>Tilapia (8oz)</t>
  </si>
  <si>
    <t>tilapia</t>
  </si>
  <si>
    <t>8 oz tilapia</t>
  </si>
  <si>
    <t>Shrimp (8oz)</t>
  </si>
  <si>
    <t>shrimp</t>
  </si>
  <si>
    <t>8 oz shrimp</t>
  </si>
  <si>
    <t>Pork (8oz)</t>
  </si>
  <si>
    <t>pork</t>
  </si>
  <si>
    <t>8 oz pork tenderloin</t>
  </si>
  <si>
    <t>Sriracha Salmon</t>
  </si>
  <si>
    <t>sriracha-grilled-salmon</t>
  </si>
  <si>
    <t>composed</t>
  </si>
  <si>
    <t>6 oz Sriracha Salmon + 6 oz White Rice + 4 oz Broccoli + 2 tbsp Chimichurri. Verified via Add-to-Cart gate.</t>
  </si>
  <si>
    <t>Thai Basil Turkey</t>
  </si>
  <si>
    <t>thai-basil-turkey</t>
  </si>
  <si>
    <t>6 oz turkey + basil veg, low-carb</t>
  </si>
  <si>
    <t>Bison Bolognese</t>
  </si>
  <si>
    <t>bison-bolognese</t>
  </si>
  <si>
    <t>6 oz bison + sauce</t>
  </si>
  <si>
    <t>Burrito Bowl</t>
  </si>
  <si>
    <t>burrito-bowl</t>
  </si>
  <si>
    <t>Burrito Bowl + 1 unit Pico de Gallo</t>
  </si>
  <si>
    <t>Garlic Steak w/ Cauliflower Grits</t>
  </si>
  <si>
    <t>garlic-steak-with-creamy-cauliflower-rice-grits</t>
  </si>
  <si>
    <t>composed-hf</t>
  </si>
  <si>
    <t>6 oz Garlic Steak + 4 oz Lemon Pepper Broccoli &amp; Carrots + 1 cup Cauliflower Rice Grits + .5 oz Garlic Herb Butter. Verified via Add-to-Cart gate.</t>
  </si>
  <si>
    <t>Cheesy Jalapeno Chicken (broccoli)</t>
  </si>
  <si>
    <t>cheesy-creamy-jalapeno-chicken-with-broccoli</t>
  </si>
  <si>
    <t>6 oz Chicken Breast + 4 oz Broccoli + 1 cup Cheesy Cream Sauce</t>
  </si>
  <si>
    <t>Cheesy Jalapeno Chicken (green beans)</t>
  </si>
  <si>
    <t>cheesy-creamy-jalapeno-chicken-with-green-beans</t>
  </si>
  <si>
    <t>6 oz Chicken Breast + 6 oz Sauteed Green Beans + 1 cup Cheesy Cream Sauce</t>
  </si>
  <si>
    <t>Queso Fundido</t>
  </si>
  <si>
    <t>queso-fundido</t>
  </si>
  <si>
    <t>6 oz Ground Beef + 1 cup Lime and Scallion Cauliflower Rice + 1 cup Creamy Cheese Sauce</t>
  </si>
  <si>
    <t>Chicken w/ Cauliflower Grits</t>
  </si>
  <si>
    <t>chicken-with-creamy-cauliflower-rice-grits</t>
  </si>
  <si>
    <t>6 oz Chicken Breast + 4 oz Broccoli + 1 cup Cauliflower Rice Grits</t>
  </si>
  <si>
    <t>Mediterranean Bowl</t>
  </si>
  <si>
    <t>mediterranean-bowl</t>
  </si>
  <si>
    <t>Mediterranean Bowl (single-option dish)</t>
  </si>
  <si>
    <t>Teriyaki Chicken w/ Bok Choy</t>
  </si>
  <si>
    <t>teriyaki-chicken-with-bok-choy-and-white-rice</t>
  </si>
  <si>
    <t>6 oz chicken + bok choy</t>
  </si>
  <si>
    <t>Turkey Pasta (Red Bell Pepper)</t>
  </si>
  <si>
    <t>turkey-pasta-with-red-bell-pepper-sauce</t>
  </si>
  <si>
    <t>Turkey Pasta + Parmesan + .5 Tbsp Red Bell Pepper Sauce</t>
  </si>
  <si>
    <t>Mongolian Beef</t>
  </si>
  <si>
    <t>mongolian-beef</t>
  </si>
  <si>
    <t>6 oz Mongolian Beef + 6 oz White Rice (rice sold by oz). Verified via Add-to-Cart gate.</t>
  </si>
  <si>
    <t>Garlic Herb Salmon</t>
  </si>
  <si>
    <t>garlic-herb-salmon</t>
  </si>
  <si>
    <t>6 oz Garlic Herb Salmon + 6 oz Roasted Veg Medley. Verified via Add-to-Cart gate.</t>
  </si>
  <si>
    <t>Greek Chicken Pasta</t>
  </si>
  <si>
    <t>greek-chicken-pasta</t>
  </si>
  <si>
    <t>4 oz Sous vide Chicken Breast + 6 oz Whole Wheat Penne + 6 oz Blanched Broccoli + 1 cup Creamy Cashew Sauce + 1 oz Feta. Verified via Add-to-Cart gate.</t>
  </si>
  <si>
    <t>Surf n Turf</t>
  </si>
  <si>
    <t>surf-n-turf</t>
  </si>
  <si>
    <t>6 oz Garlic Steak + 6 oz Cajun Shrimp + 6 oz Roasted Veg + 1 cup Cauliflower Grits + 1 coin butter (verified manually)</t>
  </si>
  <si>
    <t>Tofu For You</t>
  </si>
  <si>
    <t>tofu-for-you</t>
  </si>
  <si>
    <t>Tofu For You (single-option dish)</t>
  </si>
  <si>
    <t>Chicken Fajitas</t>
  </si>
  <si>
    <t>chicken-fajitas</t>
  </si>
  <si>
    <t>6 oz Chicken Fajitas + 6 oz White Rice + sauce. Verified via Add-to-Cart gate.</t>
  </si>
  <si>
    <t>Steak, Almonds, Spinach</t>
  </si>
  <si>
    <t>steak,-almonds,-spinach</t>
  </si>
  <si>
    <t>2 oz Garlic Steak + 3 oz Whole Almonds + 1 cup Spinach</t>
  </si>
  <si>
    <t>Steak Broc n Roll</t>
  </si>
  <si>
    <t>steak-broc-n-roll</t>
  </si>
  <si>
    <t>Steak Broc n Roll (single-option dish)</t>
  </si>
  <si>
    <t>Chimichurri Steak</t>
  </si>
  <si>
    <t>chimichurri-steak</t>
  </si>
  <si>
    <t>Chimichurri Steak (single-option dish). Verified via Add-to-Cart gate.</t>
  </si>
  <si>
    <t>Roasted Pork w/ Cauliflower Grits</t>
  </si>
  <si>
    <t>roasted-pork-with-creamy-cauliflower-rice-grits</t>
  </si>
  <si>
    <t>6 oz Roasted Pork Loin + 4 oz Lemon Pepper Broccoli &amp; Carrots + 1 cup Cauliflower Rice Grits + .5 oz Garlic Herb Butter. Verified via Add-to-Cart gate.</t>
  </si>
  <si>
    <t>Turkey Stir Fry w/ Rice</t>
  </si>
  <si>
    <t>turkey-stir-fry-with-rice</t>
  </si>
  <si>
    <t>composed-low</t>
  </si>
  <si>
    <t>6 oz turkey, no rice</t>
  </si>
  <si>
    <t>Chicken Quesadilla</t>
  </si>
  <si>
    <t>chicken-quesadilla</t>
  </si>
  <si>
    <t>Chicken Quesadilla + 2 tbsp Sour Cream + 2 oz Guacamole. Verified via Add-to-Cart gate.</t>
  </si>
  <si>
    <t>Chicken Fajita Burrito</t>
  </si>
  <si>
    <t>chicken-fajita-burrito</t>
  </si>
  <si>
    <t>Fajita Chicken Burrito + 2 tbsp Chipotle Ranch. Verified via Add-to-Cart gate.</t>
  </si>
  <si>
    <t>Trainer's Turkey</t>
  </si>
  <si>
    <t>the-trainers-turkey</t>
  </si>
  <si>
    <t>Trainer's Turkey (single-option dish)</t>
  </si>
  <si>
    <t>Mini Turkey Meatloaf</t>
  </si>
  <si>
    <t>mini-turkey-meatloaf</t>
  </si>
  <si>
    <t>Turkey Meatloaf (single-option dish)</t>
  </si>
  <si>
    <t>Steak Gyro Wrap</t>
  </si>
  <si>
    <t>steak-gyro-wrap</t>
  </si>
  <si>
    <t>Steak Gyro Wrap + 1 wrap + 4 tbsp Tzatziki Sauce</t>
  </si>
  <si>
    <t>Winner Winner Chicken Dinner</t>
  </si>
  <si>
    <t>winner-winner-chicken-dinner</t>
  </si>
  <si>
    <t>Winner Winner Chicken Dinner (single-option dish)</t>
  </si>
  <si>
    <t>Beef Bolognese</t>
  </si>
  <si>
    <t>beef-bolognese</t>
  </si>
  <si>
    <t>Beef Bolognese (single-option dish). Verified via Add-to-Cart gate.</t>
  </si>
  <si>
    <t>The Zurk (Low Carb)</t>
  </si>
  <si>
    <t>the-zurk-(low-carb)</t>
  </si>
  <si>
    <t>The Zurk Low Carb (single-option dish)</t>
  </si>
  <si>
    <t>Chicken Tikka w/ Rice and Veg</t>
  </si>
  <si>
    <t>chicken-tikka-with-white-rice-and-veg</t>
  </si>
  <si>
    <t>6 oz Chicken Tikka + 6 oz White Rice + 6 oz Fajita Veg Mix + 2 tbsp Cilantro Lime Sauce. Verified via Add-to-Cart gate.</t>
  </si>
  <si>
    <t>Banza Pasta Smoked Paprika Chicken</t>
  </si>
  <si>
    <t>banza-pasta-with-smoked-paprika-chicken-and-bell-pepper-sauce</t>
  </si>
  <si>
    <t>4 oz Smoked Paprika Chicken Thigh + 6 oz Banza Chickpea Pasta + 1 cup Creamy Cashew Sauce + 1 tbsp Cheddar Cheese. Verified via Add-to-Cart gate.</t>
  </si>
  <si>
    <t>Grilled Steak + Asparagus + Parm Butter</t>
  </si>
  <si>
    <t>grilled-steak-and-asparagus-with-parmesan-peppercorn-butter</t>
  </si>
  <si>
    <t>6 oz Garlic Steak + 6 oz Lemon Zested Asparagus + 1 oz Parm Butter</t>
  </si>
  <si>
    <t>Chicken Breast, Cashews, Edamame</t>
  </si>
  <si>
    <t>chicken-breast,-cashews,-avocado-oil,-edamame</t>
  </si>
  <si>
    <t>6 oz Smoked Paprika Chicken Breast + 2 tbsp Avocado Oil + 1 cup Cashews + Edamame side</t>
  </si>
  <si>
    <t>Chimichurri Chicken (Low Carb)</t>
  </si>
  <si>
    <t>chimichurri-chicken-(low-carb)</t>
  </si>
  <si>
    <t>Chimichurri Chicken Low Carb (single-option dish)</t>
  </si>
  <si>
    <t>Teriyaki Chicken, Walnuts, Zucchini</t>
  </si>
  <si>
    <t>teriyaki-chicken,-walnuts,-zucchini</t>
  </si>
  <si>
    <t>6 oz Chicken Teriyaki + 3 oz Broccoli + 2 oz Roasted Garlic Zucchini + 2 oz Walnuts + 2 tbsp Ginger Garlic Glaze</t>
  </si>
  <si>
    <t>Chicken Breast, Zucchini, Brussels</t>
  </si>
  <si>
    <t>chicken-breast,-zucchini,-brussels-sprouts,-avocado-oil</t>
  </si>
  <si>
    <t>3 oz Smoked Paprika Chicken + 4 oz Roasted Garlic Zucchini + 3 oz Brussels Sprouts + 2 tbsp Avocado Oil</t>
  </si>
  <si>
    <t>Beef, Cashews, Avocado Oil</t>
  </si>
  <si>
    <t>beef,-cashews,-avocado-oil</t>
  </si>
  <si>
    <t>6 oz Chipotle Spiced Ground Beef + 1 oz Cashews + 1 tbsp Avocado Oil</t>
  </si>
  <si>
    <t>Steak, Quinoa, Asparagus, Chimichurri</t>
  </si>
  <si>
    <t>steak,-quinoa,-asparagus-&amp;-chimichurri</t>
  </si>
  <si>
    <t>6 oz Garlic Steak + 1 cup Quinoa + 6 oz Lemon Zested Asparagus + 2 tbsp Chimichurri Sauce. Verified via Add-to-Cart gate.</t>
  </si>
  <si>
    <t>Ground Beef Banza Pasta + Cream Cheese</t>
  </si>
  <si>
    <t>ground-beef-with-banza-pasta-cream-cheese-and-broccoli</t>
  </si>
  <si>
    <t>6 oz Ground Beef + 6 oz Banza Pasta + 6 oz Broccoli + 1 cup Creamy Cheese Sauce</t>
  </si>
  <si>
    <t>Italian Herb Ground Beef Cauliflower</t>
  </si>
  <si>
    <t>italian-herb-ground-beef-with-fajita-veg-and-creamy-cauliflower-rice-grits</t>
  </si>
  <si>
    <t>6 oz Italian Herb Ground Beef + 6 oz Fajita Veg Mix + 1 cup Cauliflower Rice Grits</t>
  </si>
  <si>
    <t>Turkey Chili w/ Zucchini + Cheese</t>
  </si>
  <si>
    <t>turkey-chili-with-grilled-zucchini-and-cheese</t>
  </si>
  <si>
    <t>6 oz Turkey Chili + 6 oz Roasted Garlic Zucchini + cheese. Verified via Add-to-Cart gate.</t>
  </si>
  <si>
    <t>Ground Beef w/ Mushrooms + Green Beans</t>
  </si>
  <si>
    <t>ground-beef-with-mushrooms-and-green-beans</t>
  </si>
  <si>
    <t>6 oz Chipotle Beef + 6 oz Mushrooms + 6 oz Green Beans</t>
  </si>
  <si>
    <t>Salmon Potato Latke + Mustard Sauce</t>
  </si>
  <si>
    <t>salmon-with-potato-latke-and-creamy-mustard-sauce</t>
  </si>
  <si>
    <t>6 oz Garlic Herb Salmon + Potato Latke + Mustard Herb Sauce</t>
  </si>
  <si>
    <t>Roasted Pork Cauliflower + Green Beans</t>
  </si>
  <si>
    <t>roasted-pork-with-cauliflower-rice-and-green-beans</t>
  </si>
  <si>
    <t>6 oz Roasted Pork Loin + 4 oz Sauteed Green Beans + 1 cup Cauliflower Rice + .5 oz Garlic Herb Butter. Verified via Add-to-Cart gate.</t>
  </si>
  <si>
    <t>Turkey, Spinach, Guacamole</t>
  </si>
  <si>
    <t>turkey,-spinach,-guacamole</t>
  </si>
  <si>
    <t>6 oz Southwestern Ground Turkey + 1 cup Spinach + Guacamole</t>
  </si>
  <si>
    <t>Tilapia, Grits, Walnuts</t>
  </si>
  <si>
    <t>tilapia,-grits,-walnuts</t>
  </si>
  <si>
    <t>8 oz Ginger Soy Tilapia + .5 cup Creamy Cauliflower Grits + 2 oz Walnuts (verified manually)</t>
  </si>
  <si>
    <t>Shrimp &amp; Grits</t>
  </si>
  <si>
    <t>shrimp-&amp;-grits</t>
  </si>
  <si>
    <t>6 oz Cajun Shrimp + 1 cup Creamy Cauliflower Grits</t>
  </si>
  <si>
    <t>Shrimp Salsa Rossa</t>
  </si>
  <si>
    <t>shrimp-salsa-rossa</t>
  </si>
  <si>
    <t>Shrimp Salsa Rossa (single-option dish)</t>
  </si>
  <si>
    <t>Salmon Quinoa Asparagus + Mustard Herb</t>
  </si>
  <si>
    <t>salmon,-quinoa,-asparagus-&amp;-mustard-herb-sauce</t>
  </si>
  <si>
    <t>6 oz Garlic Herb Salmon + 1 cup Quinoa + 6 oz Lemon Zested Asparagus + 2 tbsp Mustard Herb Sauce. Verified via Add-to-Cart gate.</t>
  </si>
  <si>
    <t>Shrimp, Brussels Sprouts, Walnuts</t>
  </si>
  <si>
    <t>shrimp,-brussels-sprouts,-walnuts</t>
  </si>
  <si>
    <t>3 oz Cajun Shrimp + 2 oz Walnuts + 2 oz Brussels Sprouts</t>
  </si>
  <si>
    <t>Shrimp, Grits, Avocado Oil</t>
  </si>
  <si>
    <t>shrimp,-grits,-&amp;-avocado-oil</t>
  </si>
  <si>
    <t>6 oz Cajun Shrimp + 1 cup Cauliflower Grits + 2 tbsp Avocado Oil</t>
  </si>
  <si>
    <t>Shrimp and Fritters</t>
  </si>
  <si>
    <t>shrimp-and-fritters</t>
  </si>
  <si>
    <t>6 oz Cajun Shrimp + Veg Fritter portion</t>
  </si>
  <si>
    <t>Shrimp &amp; Veg Pasta Marinara</t>
  </si>
  <si>
    <t>shrimp-and-veg-with-pasta-in-organic-marinara-sauce</t>
  </si>
  <si>
    <t>6 oz Cajun Shrimp + 6 oz Whole Wheat Penne + 4 oz Roasted Veg Medley + 1 cup Marinara + .25 oz Parmesan. Verified via Add-to-Cart gate.</t>
  </si>
  <si>
    <t>BBQ Pork Loin, Brussels, Grits</t>
  </si>
  <si>
    <t>bbq-pork-loin-with-brussels-sprouts-and-grits</t>
  </si>
  <si>
    <t>6 oz Roasted Pork Loin + 1 cup Creamy Cauliflower Grits + 6 oz Brussels Sprouts + 2 tbsp BBQ Sauce. Verified via Add-to-Cart gate.</t>
  </si>
  <si>
    <t>Garlic Shrimp w/ Cauliflower Grits</t>
  </si>
  <si>
    <t>garlic-shrimp-with-creamy-cauliflower-rice-grits</t>
  </si>
  <si>
    <t>6 oz Garlic Shrimp + 1 cup Cauliflower Rice Grits</t>
  </si>
  <si>
    <t>Chicken Pasta in Creamy Cheese</t>
  </si>
  <si>
    <t>chicken-with-pasta-and-veg-in-creamy-cheese-sauce</t>
  </si>
  <si>
    <t>6 oz Smoked Paprika Chicken Breast + 1 cup Spinach + 6 oz Garlic Baked Mushrooms + 1 cup Cheesy Cream Sauce + 6 oz Whole Wheat Penne Pasta (verified)</t>
  </si>
  <si>
    <t>Turkey Chili on Banza Pasta</t>
  </si>
  <si>
    <t>turkey-chili-on-banza-pasta-and-cheddar-cheese-</t>
  </si>
  <si>
    <t>6 oz Turkey Chili + 6 oz Banza Pasta + Cheddar Cheese</t>
  </si>
  <si>
    <t>Breakfast Burrito</t>
  </si>
  <si>
    <t>breakfast-burrito</t>
  </si>
  <si>
    <t>Breakfast Burrito + 2 tbsp Red Bell Pepper Sauce. Verified via Add-to-Cart gate.</t>
  </si>
  <si>
    <t>Avocado Toast</t>
  </si>
  <si>
    <t>avocado-toast</t>
  </si>
  <si>
    <t>snack</t>
  </si>
  <si>
    <t>1 order Avocado Toast (site shows 340 cal but macros calculate to 473; using 470)</t>
  </si>
  <si>
    <t>Oatmeal Protein Waffles</t>
  </si>
  <si>
    <t>oatmeal-protein-waffles</t>
  </si>
  <si>
    <t>1 waffle + 2 tbsp Almond Butter + 2 tbsp Blueberry Compote (no syrup). Verified via Add-to-Cart gate.</t>
  </si>
  <si>
    <t>Whole Egg Frittata</t>
  </si>
  <si>
    <t>whole-egg-frittata</t>
  </si>
  <si>
    <t>Whole Egg Frittata (single-option dish)</t>
  </si>
  <si>
    <t>Potato Latke w/ Sauce</t>
  </si>
  <si>
    <t>potato-latke-with-sauce</t>
  </si>
  <si>
    <t>Potato Latke (single-option dish)</t>
  </si>
  <si>
    <t>Chickpea Salad</t>
  </si>
  <si>
    <t>chickpea-salad</t>
  </si>
  <si>
    <t>Chickpea Salad (single-option dish)</t>
  </si>
  <si>
    <t>Quinoa Salad</t>
  </si>
  <si>
    <t>quinoa-salad</t>
  </si>
  <si>
    <t>Quinoa Salad (single-option dish)</t>
  </si>
  <si>
    <t>Shrimp Scampi</t>
  </si>
  <si>
    <t>shrimp-scampi</t>
  </si>
  <si>
    <t>6 oz shrimp + pasta + scampi sauce</t>
  </si>
  <si>
    <t>Oven-Baked White Fish Cakes</t>
  </si>
  <si>
    <t>oven-baked-white-fish-cakes</t>
  </si>
  <si>
    <t>6 oz default config</t>
  </si>
  <si>
    <t>Oven-Baked Chicken Parmesan</t>
  </si>
  <si>
    <t>oven-baked-chicken-parmesan</t>
  </si>
  <si>
    <t>1 unit Chicken Parmesan + 3 oz Broccoli &amp; Carrots (no pasta — whole wheat breading on chicken). Verified via Add-to-Cart gate.</t>
  </si>
  <si>
    <t>Twisted Caesar Salad</t>
  </si>
  <si>
    <t>twisted-caesar-salad</t>
  </si>
  <si>
    <t>6 oz chicken + caesar + parm</t>
  </si>
  <si>
    <t>Low-Carb Cabbage Burger</t>
  </si>
  <si>
    <t>low-carb-cabbage-burger</t>
  </si>
  <si>
    <t>Cabbage Burger + 1 Sliced Tomatoes + 1 Caramelized Onions + 1 unit</t>
  </si>
  <si>
    <t>Beef &amp; Cheese Wrap Sriracha Mayo</t>
  </si>
  <si>
    <t>toasted-beef-&amp;-cheese-wrap-with-sriracha-mayo</t>
  </si>
  <si>
    <t>Ground Beef and Cheese Wrap + 1 wrap + 2 tbsp Sriracha Mayo</t>
  </si>
  <si>
    <t>Mediterranean Pesto Pasta Salad</t>
  </si>
  <si>
    <t>mediterranean-pesto-pasta-salad</t>
  </si>
  <si>
    <t>6 oz Sous vide Chicken Breast + Mediterranean Pesto Pasta. Verified via Add-to-Cart gate.</t>
  </si>
  <si>
    <t>Spaghetti &amp; Meatballs</t>
  </si>
  <si>
    <t>spaghetti-meatballs</t>
  </si>
  <si>
    <t>6 oz meatballs + spaghetti + marinara</t>
  </si>
  <si>
    <t>Egg White Scramble + Asparagus + Grits</t>
  </si>
  <si>
    <t>egg-white-scramble-with-asparagus-and-creamy-cauliflower-grits</t>
  </si>
  <si>
    <t>Egg White Scramble (single-option dish, asparagus + grits included)</t>
  </si>
  <si>
    <t>Keto Egg Scramble</t>
  </si>
  <si>
    <t>keto-egg-scramble</t>
  </si>
  <si>
    <t>Egg White Scramble + 1 Tbsp Avocado Oil</t>
  </si>
  <si>
    <t>Teriyaki Steak + Egg White Scramble</t>
  </si>
  <si>
    <t>teriyaki-steak-with-egg-white-scramble</t>
  </si>
  <si>
    <t>Garlic Steak + Vegetarian Egg White Scramble</t>
  </si>
  <si>
    <t>Whole Egg Frittata Mushroom Zucchini Feta</t>
  </si>
  <si>
    <t>whole-egg-frittata-with-mushroom-zucchini-and-feta-cheese</t>
  </si>
  <si>
    <t>Whole Egg Frittata + 1 oz topping</t>
  </si>
  <si>
    <t>Breakfast Beef Taco Bowl</t>
  </si>
  <si>
    <t>breakfast-beef-taco-bowl</t>
  </si>
  <si>
    <t>Ground Beef + Whole Egg Scramble + Fajita Veg Mix + .5 cup Pico de Gallo</t>
  </si>
  <si>
    <t>Chicken Salad Sandwich</t>
  </si>
  <si>
    <t>chicken-salad-sandwich</t>
  </si>
  <si>
    <t>Chicken Salad Sandwich (single-option dish)</t>
  </si>
  <si>
    <t>The Cubano</t>
  </si>
  <si>
    <t>the-cubano</t>
  </si>
  <si>
    <t>Cubano Sandwich (single-option dish)</t>
  </si>
  <si>
    <t>Turkey &amp; Swiss Sandwich</t>
  </si>
  <si>
    <t>turkey-and-swiss-sandwich</t>
  </si>
  <si>
    <t>Turkey &amp; Swiss Sandwich (single-option dish)</t>
  </si>
  <si>
    <t>Quinoa Bowl w/ Tofu + Brussels</t>
  </si>
  <si>
    <t>quinoa-bowl-with-tofu-and-brussels-sprouts</t>
  </si>
  <si>
    <t>4 oz Pan Seared Tofu + 1 cup Quinoa Salad + 4 oz Brussels Sprouts</t>
  </si>
  <si>
    <t>Organic Strawberry Chia Pudding</t>
  </si>
  <si>
    <t>organic-strawberry-chia-pudding</t>
  </si>
  <si>
    <t>1 cup Strawberry Chia Pudding</t>
  </si>
  <si>
    <t>Vegan Snack Pack</t>
  </si>
  <si>
    <t>vegan-snack-pack</t>
  </si>
  <si>
    <t>Carrot &amp; Celery + 2 tbsp hummus + 2 oz mixed nuts + Edamame</t>
  </si>
  <si>
    <t>Edamame</t>
  </si>
  <si>
    <t>edamame</t>
  </si>
  <si>
    <t>Edamame (single-option dish)</t>
  </si>
  <si>
    <t>Pumpkin Muffins (2)</t>
  </si>
  <si>
    <t>pumpkin-muffins</t>
  </si>
  <si>
    <t>2 muffins (smallest serving). Verified via Add-to-Cart gate.</t>
  </si>
  <si>
    <t>Veg Fritter (2)</t>
  </si>
  <si>
    <t>veg-fritter</t>
  </si>
  <si>
    <t>2 fritters, no sauce. Verified via Add-to-Cart gate.</t>
  </si>
  <si>
    <t>Balanced Snack Pack</t>
  </si>
  <si>
    <t>balanced-snack-pack</t>
  </si>
  <si>
    <t>Carrot+Celery + 2oz Hummus + 1 Hard Boiled Egg + 2oz Cheddar + .5 cup Edamame. Verified via Add-to-Cart gate.</t>
  </si>
  <si>
    <t>Whole Egg Frittata Snack</t>
  </si>
  <si>
    <t>whole-egg-frittata-snack</t>
  </si>
  <si>
    <t>Snack-size portion</t>
  </si>
  <si>
    <t>Greek Cucumber Salad (no protein)</t>
  </si>
  <si>
    <t>greek-cucumber-salad</t>
  </si>
  <si>
    <t>1 Unit Greek Cucumber Salad + 2 tbsp Greek Dressing, no protein. Verified via Add-to-Cart gate.</t>
  </si>
  <si>
    <t>Honey Feta Sweet Potato Rounds</t>
  </si>
  <si>
    <t>honey-feta-sweet-potato-rounds</t>
  </si>
  <si>
    <t>Classic (vegetarian) + 6 oz Sweet Potato Rounds + 4 oz Green Beans with Grape Tomatoes. Verified via Add-to-Cart gate. Full meal, not by-piece.</t>
  </si>
  <si>
    <t>Banana Pancakes (3)</t>
  </si>
  <si>
    <t>banana-pancakes</t>
  </si>
  <si>
    <t>3 Banana Pancakes + 2 tbsp Maple Syrup, no fruit. Verified via Add-to-Cart gate.</t>
  </si>
  <si>
    <t>Banana (1 piece)</t>
  </si>
  <si>
    <t>fruits</t>
  </si>
  <si>
    <t>filler-carb</t>
  </si>
  <si>
    <t>1 Banana from the Fruits menu. Verified via Add-to-Cart gate at localfoodz.co/menu/fruits.</t>
  </si>
  <si>
    <t>Apple (1 cup)</t>
  </si>
  <si>
    <t>1 Cup sliced Apple from the Fruits menu. Verified via Add-to-Cart gate at localfoodz.co/menu/fruits.</t>
  </si>
  <si>
    <t>Orange (1 cup)</t>
  </si>
  <si>
    <t>1 Cup Orange segments from the Fruits menu. Verified via Add-to-Cart gate at localfoodz.co/menu/fruits.</t>
  </si>
  <si>
    <t>CM Smoked Paprika Chicken Breast (4oz)</t>
  </si>
  <si>
    <t>cm-smoked-paprika-chicken-breast-4oz</t>
  </si>
  <si>
    <t>filler-protein</t>
  </si>
  <si>
    <t>4 oz Smoked Paprika Chicken Breast from Customized Meals</t>
  </si>
  <si>
    <t>CM Smoked Paprika Chicken Thigh (4oz)</t>
  </si>
  <si>
    <t>cm-smoked-paprika-chicken-thigh-4oz</t>
  </si>
  <si>
    <t>4 oz Smoked Paprika Chicken Thigh from Customized Meals</t>
  </si>
  <si>
    <t>CM Teriyaki Chicken Breast (4oz)</t>
  </si>
  <si>
    <t>cm-teriyaki-chicken-breast-4oz</t>
  </si>
  <si>
    <t>4 oz Teriyaki Chicken Breast from Customized Meals</t>
  </si>
  <si>
    <t>CM Teriyaki Chicken Thigh (4oz)</t>
  </si>
  <si>
    <t>cm-teriyaki-chicken-thigh-4oz</t>
  </si>
  <si>
    <t>4 oz Teriyaki Chicken Thigh from Customized Meals</t>
  </si>
  <si>
    <t>CM Chicken Bulgogi (4oz)</t>
  </si>
  <si>
    <t>cm-chicken-bulgogi-4oz</t>
  </si>
  <si>
    <t>4 oz Chicken Bulgogi from Customized Meals</t>
  </si>
  <si>
    <t>CM Fajita Chicken (4oz)</t>
  </si>
  <si>
    <t>cm-fajita-chicken-4oz</t>
  </si>
  <si>
    <t>4 oz Fajita Chicken from Customized Meals</t>
  </si>
  <si>
    <t>CM Sousvide Chicken Breast (4oz)</t>
  </si>
  <si>
    <t>cm-sousvide-chicken-breast-4oz</t>
  </si>
  <si>
    <t>4 oz Sousvide Chicken Breast from Customized Meals</t>
  </si>
  <si>
    <t>CM Sousvide Chicken Thigh (4oz)</t>
  </si>
  <si>
    <t>cm-sousvide-chicken-thigh-4oz</t>
  </si>
  <si>
    <t>4 oz Sousvide Chicken Thigh from Customized Meals</t>
  </si>
  <si>
    <t>CM Chicken Tikka (4oz)</t>
  </si>
  <si>
    <t>cm-chicken-tikka-4oz</t>
  </si>
  <si>
    <t>4 oz Chicken Tikka from Customized Meals</t>
  </si>
  <si>
    <t>CM Sautéed Ground Turkey (4oz)</t>
  </si>
  <si>
    <t>cm-sauteed-ground-turkey-4oz</t>
  </si>
  <si>
    <t>4 oz Sauteed Ground Turkey from Customized Meals</t>
  </si>
  <si>
    <t>CM Turkey Stir Fry (4oz)</t>
  </si>
  <si>
    <t>cm-turkey-stir-fry-4oz</t>
  </si>
  <si>
    <t>4 oz Turkey Stir Fry from Customized Meals</t>
  </si>
  <si>
    <t>CM Garlic Steak (4oz)</t>
  </si>
  <si>
    <t>cm-garlic-steak-4oz</t>
  </si>
  <si>
    <t>4 oz Garlic Steak from Customized Meals</t>
  </si>
  <si>
    <t>CM Italian Herb Ground Beef (4oz)</t>
  </si>
  <si>
    <t>cm-italian-herb-ground-beef-4oz</t>
  </si>
  <si>
    <t>4 oz Italian Herb Ground Beef from Customized Meals</t>
  </si>
  <si>
    <t>CM Bulgogi Beef (4oz)</t>
  </si>
  <si>
    <t>cm-bulgogi-beef-4oz</t>
  </si>
  <si>
    <t>4 oz Bulgogi Beef from Customized Meals</t>
  </si>
  <si>
    <t>CM Adana Kebab (4oz)</t>
  </si>
  <si>
    <t>cm-adana-kebab-4oz</t>
  </si>
  <si>
    <t>4 oz Adana Kebab from Customized Meals</t>
  </si>
  <si>
    <t>CM Mongolian Beef (4oz)</t>
  </si>
  <si>
    <t>cm-mongolian-beef-4oz</t>
  </si>
  <si>
    <t>4 oz Mongolian Beef from Customized Meals</t>
  </si>
  <si>
    <t>CM Ground Bison (4oz)</t>
  </si>
  <si>
    <t>cm-ground-bison-4oz</t>
  </si>
  <si>
    <t>4 oz Ground Bison from Customized Meals</t>
  </si>
  <si>
    <t>CM Garlic Herb Salmon (4oz)</t>
  </si>
  <si>
    <t>cm-garlic-herb-salmon-4oz</t>
  </si>
  <si>
    <t>4 oz Garlic Herb Salmon from Customized Meals</t>
  </si>
  <si>
    <t>CM Honey Glazed Salmon (4oz)</t>
  </si>
  <si>
    <t>cm-honey-glazed-salmon-4oz</t>
  </si>
  <si>
    <t>4 oz Honey Glazed Salmon from Customized Meals</t>
  </si>
  <si>
    <t>CM Cajun Shrimp (4oz)</t>
  </si>
  <si>
    <t>cm-cajun-shrimp-4oz</t>
  </si>
  <si>
    <t>4 oz Cajun Shrimp from Customized Meals</t>
  </si>
  <si>
    <t>CM Garlic Shrimp (4oz)</t>
  </si>
  <si>
    <t>cm-garlic-shrimp-4oz</t>
  </si>
  <si>
    <t>4 oz Garlic Shrimp from Customized Meals</t>
  </si>
  <si>
    <t>CM Beyond Meat Vegan (4oz)</t>
  </si>
  <si>
    <t>cm-beyond-meat-vegan-4oz</t>
  </si>
  <si>
    <t>4 oz Beyond Meat vegan patty from Customized Meals</t>
  </si>
  <si>
    <t>CM Organic Baked Tofu (4oz)</t>
  </si>
  <si>
    <t>cm-organic-baked-tofu-4oz</t>
  </si>
  <si>
    <t>4 oz Organic Baked Tofu from Customized Meals</t>
  </si>
  <si>
    <t>CM Ginger Soy Tilapia (4oz)</t>
  </si>
  <si>
    <t>cm-ginger-soy-tilapia-4oz</t>
  </si>
  <si>
    <t>4 oz Ginger Soy Tilapia from Customized Meals</t>
  </si>
  <si>
    <t>CM Roasted Pork Loin (4oz)</t>
  </si>
  <si>
    <t>cm-roasted-pork-loin-4oz</t>
  </si>
  <si>
    <t>4 oz Roasted Pork Loin from Customized Meals</t>
  </si>
  <si>
    <t>CM Brown Rice (4oz)</t>
  </si>
  <si>
    <t>cm-brown-rice-4oz</t>
  </si>
  <si>
    <t>4 oz Brown Rice from Customized Meals</t>
  </si>
  <si>
    <t>CM White Rice (4oz)</t>
  </si>
  <si>
    <t>cm-white-rice-4oz</t>
  </si>
  <si>
    <t>4 oz White Rice (Steamed Jasmine Rice) from Customized Meals</t>
  </si>
  <si>
    <t>CM Spanish Rice (4oz)</t>
  </si>
  <si>
    <t>cm-spanish-rice-4oz</t>
  </si>
  <si>
    <t>4 oz Spanish Rice from Customized Meals</t>
  </si>
  <si>
    <t>CM Whole Wheat Penne Pasta (4oz)</t>
  </si>
  <si>
    <t>cm-ww-penne-pasta-4oz</t>
  </si>
  <si>
    <t>4 oz Whole Wheat Penne Pasta from Customized Meals</t>
  </si>
  <si>
    <t>CM Banza Chickpea Pasta (4oz)</t>
  </si>
  <si>
    <t>cm-banza-pasta-4oz</t>
  </si>
  <si>
    <t>4 oz Banza Chickpea Pasta from Customized Meals</t>
  </si>
  <si>
    <t>CM Broccoli (4oz)</t>
  </si>
  <si>
    <t>cm-broccoli-4oz</t>
  </si>
  <si>
    <t>filler-veg</t>
  </si>
  <si>
    <t>4 oz Broccoli from Customized Meals</t>
  </si>
  <si>
    <t>CM Broccoli &amp; Cheddar Cheese (4oz)</t>
  </si>
  <si>
    <t>cm-broccoli-cheddar-4oz</t>
  </si>
  <si>
    <t>4 oz Broccoli with Cheddar Cheese from Customized Meals</t>
  </si>
  <si>
    <t>CM Roasted Garlic Zucchini (4oz)</t>
  </si>
  <si>
    <t>cm-roasted-garlic-zucchini-4oz</t>
  </si>
  <si>
    <t>4 oz Roasted Garlic Zucchini from Customized Meals</t>
  </si>
  <si>
    <t>CM Brussels Sprouts (4oz)</t>
  </si>
  <si>
    <t>cm-brussels-sprouts-4oz</t>
  </si>
  <si>
    <t>4 oz Brussels Sprouts from Customized Meals</t>
  </si>
  <si>
    <t>CM Lemon Zested Asparagus (4oz)</t>
  </si>
  <si>
    <t>cm-lemon-asparagus-4oz</t>
  </si>
  <si>
    <t>4 oz Lemon Zested Asparagus from Customized Meals</t>
  </si>
  <si>
    <t>CM Roasted Veg Medley (4oz)</t>
  </si>
  <si>
    <t>cm-roasted-veg-medley-4oz</t>
  </si>
  <si>
    <t>4 oz Roasted Veg Medley from Customized Meals</t>
  </si>
  <si>
    <t>CM Roasted Herb Potatoes (4oz)</t>
  </si>
  <si>
    <t>cm-roasted-herb-potatoes-4oz</t>
  </si>
  <si>
    <t>4 oz Roasted Herb Potatoes from Customized Meals</t>
  </si>
  <si>
    <t>CM Fajita Veg Mix (4oz)</t>
  </si>
  <si>
    <t>cm-fajita-veg-mix-4oz</t>
  </si>
  <si>
    <t>4 oz Fajita Veg Mix from Customized Meals</t>
  </si>
  <si>
    <t>CM Garlic Baked Mushrooms (4oz)</t>
  </si>
  <si>
    <t>cm-garlic-mushrooms-4oz</t>
  </si>
  <si>
    <t>4 oz Garlic Baked Mushrooms from Customized Meals</t>
  </si>
  <si>
    <t>CM Garlic Bok Choy with Mushroom (4oz)</t>
  </si>
  <si>
    <t>cm-bok-choy-mushroom-4oz</t>
  </si>
  <si>
    <t>4 oz Garlic Bok Choy with Mushroom from Customized Meals</t>
  </si>
  <si>
    <t>CM Lemon Pepper Broccoli &amp; Carrots (4oz)</t>
  </si>
  <si>
    <t>cm-lemon-pepper-broccoli-carrots-4oz</t>
  </si>
  <si>
    <t>4 oz Lemon Pepper Broccoli &amp; Carrots from Customized Meals</t>
  </si>
  <si>
    <t>CM Sautéed Green Beans (4oz)</t>
  </si>
  <si>
    <t>cm-sauteed-green-beans-4oz</t>
  </si>
  <si>
    <t>4 oz Sauteed Green Beans from Customized Meals</t>
  </si>
  <si>
    <t>CM Turkey Meatloaf (1 unit)</t>
  </si>
  <si>
    <t>cm-turkey-meatloaf-1u</t>
  </si>
  <si>
    <t>1 unit Turkey Meatloaf from Customized Meals</t>
  </si>
  <si>
    <t>CM Vegan Meatballs (3)</t>
  </si>
  <si>
    <t>cm-vegan-meatballs-3</t>
  </si>
  <si>
    <t>3 Vegan Meatballs from Customized Meals</t>
  </si>
  <si>
    <t>CM Chickpea Salad protein (1 cup)</t>
  </si>
  <si>
    <t>cm-chickpea-salad-1c</t>
  </si>
  <si>
    <t>1 cup Chickpea Salad as protein from Customized Meals</t>
  </si>
  <si>
    <t>CM Spinach (1 cup)</t>
  </si>
  <si>
    <t>cm-spinach-1c</t>
  </si>
  <si>
    <t>1 cup Spinach from Customized Meals</t>
  </si>
  <si>
    <t>CM Quinoa (1 cup)</t>
  </si>
  <si>
    <t>cm-quinoa-1c</t>
  </si>
  <si>
    <t>1 cup Quinoa from Customized Meals</t>
  </si>
  <si>
    <t>CM Veg Fritter (1)</t>
  </si>
  <si>
    <t>cm-veg-fritter-1</t>
  </si>
  <si>
    <t>1 Veg Fritter from Customized Meals</t>
  </si>
  <si>
    <t>CM Creamy Cauliflower Rice Grits (1 cup)</t>
  </si>
  <si>
    <t>cm-cauliflower-grits-1c</t>
  </si>
  <si>
    <t>1 cup Creamy Cauliflower Rice Grits from Customized Meals</t>
  </si>
  <si>
    <t>CM Lime &amp; Scallion Cauliflower Rice (1 cup)</t>
  </si>
  <si>
    <t>cm-lime-cauliflower-1c</t>
  </si>
  <si>
    <t>1 cup Lime and Scallion Cauliflower Rice from Customized Meals</t>
  </si>
  <si>
    <t>CM Corn Salsa (1 cup)</t>
  </si>
  <si>
    <t>cm-corn-salsa-1c</t>
  </si>
  <si>
    <t>1 cup Corn Salsa from Customized Meals</t>
  </si>
  <si>
    <t>CM Potato Latke (1)</t>
  </si>
  <si>
    <t>cm-potato-latke-1</t>
  </si>
  <si>
    <t>1 Potato Latke from Customized Meals</t>
  </si>
  <si>
    <t>BYO: Sousvide Chicken Breast + White Rice + Broccoli</t>
  </si>
  <si>
    <t>customized-meals-cb-rice-broccoli</t>
  </si>
  <si>
    <t>byo</t>
  </si>
  <si>
    <t>6 oz Sousvide Chicken Breast + 4 oz White Rice + 4 oz Broccoli</t>
  </si>
  <si>
    <t>BYO: Sousvide Chicken Breast + Quinoa + Lemon Asparagus</t>
  </si>
  <si>
    <t>customized-meals-cb-quinoa-asparagus</t>
  </si>
  <si>
    <t>6 oz Sousvide Chicken Breast + 1 cup Quinoa + 4 oz Lemon Zested Asparagus</t>
  </si>
  <si>
    <t>BYO: Sousvide Chicken Breast + Cauliflower Rice + Zucchini</t>
  </si>
  <si>
    <t>customized-meals-cb-caulirice-zucchini</t>
  </si>
  <si>
    <t>6 oz Sousvide Chicken Breast + 1 cup Lime and Scallion Cauliflower Rice + 4 oz Roasted Garlic Zucchini</t>
  </si>
  <si>
    <t>BYO: Sousvide Chicken Thigh + Roasted Yams + Brussels Sprouts</t>
  </si>
  <si>
    <t>customized-meals-ct-yam-brussels</t>
  </si>
  <si>
    <t>6 oz Sousvide Chicken Thigh + 4 oz Roasted Yams + 4 oz Brussels Sprouts</t>
  </si>
  <si>
    <t>BYO: Ginger Soy Tilapia + Brown Rice + Spinach</t>
  </si>
  <si>
    <t>customized-meals-tilapia-brown-spinach</t>
  </si>
  <si>
    <t>6 oz Ginger Soy Tilapia + 4 oz Brown Rice + 1 cup Spinach</t>
  </si>
  <si>
    <t>BYO: Cajun Shrimp + White Rice + Broccoli</t>
  </si>
  <si>
    <t>customized-meals-shrimp-rice-broccoli</t>
  </si>
  <si>
    <t>6 oz Cajun Shrimp + 4 oz White Rice + 4 oz Broccoli</t>
  </si>
  <si>
    <t>BYO: Roasted Pork Loin + Roasted Herb Potatoes + Lemon Asparagus</t>
  </si>
  <si>
    <t>customized-meals-pork-potatoes-asparagus</t>
  </si>
  <si>
    <t>6 oz Roasted Pork Loin + 4 oz Roasted Herb Potatoes + 4 oz Lemon Zested Asparagus</t>
  </si>
  <si>
    <t>BYO: Sauteed Ground Turkey + Brown Rice + Sauteed Green Beans</t>
  </si>
  <si>
    <t>customized-meals-turkey-brown-greenbeans</t>
  </si>
  <si>
    <t>6 oz Sauteed Ground Turkey + 4 oz Brown Rice + 4 oz Sauteed Green Beans</t>
  </si>
  <si>
    <t>BYO: Ground Bison + Quinoa + Garlic Baked Mushrooms</t>
  </si>
  <si>
    <t>customized-meals-bison-quinoa-mushrooms</t>
  </si>
  <si>
    <t>6 oz Ground Bison + 1 cup Quinoa + 4 oz Garlic Baked Mushrooms</t>
  </si>
  <si>
    <t>BYO: Bulgogi Beef + White Rice + Broccoli</t>
  </si>
  <si>
    <t>customized-meals-bulgogi-rice-broccoli</t>
  </si>
  <si>
    <t>6 oz Bulgogi Beef + 4 oz White Rice + 4 oz Broccoli</t>
  </si>
  <si>
    <t>BYO: Teriyaki Chicken Thigh + Quinoa + Garlic Bok Choy</t>
  </si>
  <si>
    <t>customized-meals-teriyaki-quinoa-bokchoy</t>
  </si>
  <si>
    <t>6 oz Teriyaki Chicken Thigh + 1 cup Quinoa + 4 oz Garlic Bok Choy with Mushroom</t>
  </si>
  <si>
    <t>BYO: Chicken Tikka + Brown Rice + Cauliflower Rice</t>
  </si>
  <si>
    <t>customized-meals-tikka-brown-cauli</t>
  </si>
  <si>
    <t>6 oz Chicken Tikka + 4 oz Brown Rice + 1 cup Lime and Scallion Cauliflower Rice</t>
  </si>
  <si>
    <t>BYO: Garlic Herb Salmon + Quinoa + Lemon Asparagus</t>
  </si>
  <si>
    <t>customized-meals-salmon-quinoa-asparagus</t>
  </si>
  <si>
    <t>6 oz Garlic Herb Salmon + 1 cup Quinoa + 4 oz Lemon Zested Asparagus</t>
  </si>
  <si>
    <t>BYO: Mongolian Beef + White Rice + Garlic Bok Choy</t>
  </si>
  <si>
    <t>customized-meals-mongolian-rice-bokchoy</t>
  </si>
  <si>
    <t>6 oz Mongolian Beef + 4 oz White Rice + 4 oz Garlic Bok Choy with Mushroom</t>
  </si>
  <si>
    <t>BYO: Italian Herb Ground Beef + Roasted Herb Potatoes + Brussels</t>
  </si>
  <si>
    <t>customized-meals-italianbeef-potato-brussels</t>
  </si>
  <si>
    <t>6 oz Italian Herb Ground Beef + 4 oz Roasted Herb Potatoes + 4 oz Brussels Sprouts</t>
  </si>
  <si>
    <t>BYO: Turkey Meatloaf + Roasted Yams + Spinach</t>
  </si>
  <si>
    <t>customized-meals-meatloaf-yam-spinach</t>
  </si>
  <si>
    <t>1 unit Turkey Meatloaf + 4 oz Roasted Yams + 1 cup Spinach</t>
  </si>
  <si>
    <t>BYO: Honey Glazed Salmon + Spanish Rice + Roasted Veg Medley</t>
  </si>
  <si>
    <t>customized-meals-honeysalmon-spanish-roasted</t>
  </si>
  <si>
    <t>6 oz Honey Glazed Salmon + 4 oz Spanish Rice + 4 oz Roasted Veg Medley</t>
  </si>
  <si>
    <t>BYO Plant: Organic Baked Tofu + Quinoa + Broccoli</t>
  </si>
  <si>
    <t>customized-meals-plant-tofu-quinoa-broccoli</t>
  </si>
  <si>
    <t>6 oz Organic Baked Tofu + 1 cup Quinoa + 4 oz Broccoli</t>
  </si>
  <si>
    <t>BYO Plant: Vegan Meatballs + Whole Wheat Penne + Roasted Veg Medley</t>
  </si>
  <si>
    <t>customized-meals-plant-veganmeatballs-pasta-veg</t>
  </si>
  <si>
    <t>6 Vegan Meatballs + 4 oz Whole Wheat Penne Pasta + 4 oz Roasted Veg Medley</t>
  </si>
  <si>
    <t>BYO Plant: Beyond Meat + Roasted Yams + Roasted Veg Medley</t>
  </si>
  <si>
    <t>customized-meals-plant-beyond-yam-roasted</t>
  </si>
  <si>
    <t>6 oz Beyond Meat + 4 oz Roasted Yams + 4 oz Roasted Veg Medley</t>
  </si>
  <si>
    <t>BYO Plant: Chickpea Salad + Quinoa + Spinach</t>
  </si>
  <si>
    <t>customized-meals-plant-chickpea-quinoa-spinach</t>
  </si>
  <si>
    <t>1 cup Chickpea Salad + 1 cup Quinoa + 1 cup Spinach</t>
  </si>
  <si>
    <t>Bibimbap</t>
  </si>
  <si>
    <t>bibimbap</t>
  </si>
  <si>
    <t>Bulgogi Chicken + 6 oz + rice + kimchi + veg</t>
  </si>
  <si>
    <t>Hainan Chicken w/ Rice + Scallion</t>
  </si>
  <si>
    <t>hainan-chicken-with-rice-and-ginger-scallion-sauce</t>
  </si>
  <si>
    <t>6 oz Sousvide Chicken Breast + 6 oz White Rice + 6 oz Broccoli + 2 tbsp Ginger Scallion Sauce. Verified via Add-to-Cart gate.</t>
  </si>
  <si>
    <t>Tres Tacos</t>
  </si>
  <si>
    <t>tres-tacos</t>
  </si>
  <si>
    <t>Chicken Tacos + Guacamole. Verified via Add-to-Cart gate.</t>
  </si>
  <si>
    <t>Teriyaki Bowl</t>
  </si>
  <si>
    <t>teriyaki-bowl</t>
  </si>
  <si>
    <t>6 oz Chicken Teriyaki + 6 oz Brown Rice + 6 oz Roasted Veg Medley + 2 tbsp Garlic Ginger Glaze. Verified via Add-to-Cart gate.</t>
  </si>
  <si>
    <t>Burger Bowl</t>
  </si>
  <si>
    <t>burger-bowl</t>
  </si>
  <si>
    <t>6 oz Ground Beef + 2 oz Lettuce + 6 oz Roasted Yams + 1 cup Pico de Gallo + .25 cup Cheesy Cream Sauce. Verified via Add-to-Cart gate.</t>
  </si>
  <si>
    <t>Lettuce Cups</t>
  </si>
  <si>
    <t>lettuce-cups</t>
  </si>
  <si>
    <t>6 oz first protein + Lettuce Cups + sauce</t>
  </si>
  <si>
    <t>Bison Burger</t>
  </si>
  <si>
    <t>bison-burger</t>
  </si>
  <si>
    <t>6 oz Bison + Bun + Sauce + Toppings</t>
  </si>
  <si>
    <t>Chile Con Queso</t>
  </si>
  <si>
    <t>chile-con-queso</t>
  </si>
  <si>
    <t>6 oz Italian Herb Ground Beef + 6 oz Fajita Veg + 1 cup Cheesy Cream Sauce</t>
  </si>
  <si>
    <t>Egg Scramble</t>
  </si>
  <si>
    <t>egg-scramble</t>
  </si>
  <si>
    <t>Vegetarian Egg White Scramble + English Muffin. Verified via Add-to-Cart gate.</t>
  </si>
  <si>
    <t>Texas Egg Scramble</t>
  </si>
  <si>
    <t>texas-egg-scramble</t>
  </si>
  <si>
    <t>Egg White Scramble + breakfast veg (auto-clicked first 3 options)</t>
  </si>
  <si>
    <t>Breakfast Bowls</t>
  </si>
  <si>
    <t>breakfast-bowls</t>
  </si>
  <si>
    <t>Auto-clicked first 3 options (protein + scramble + side)</t>
  </si>
  <si>
    <t>The Classic Breakfast</t>
  </si>
  <si>
    <t>the-classic-breakfast</t>
  </si>
  <si>
    <t>Classic Breakfast Small. Verified via Add-to-Cart gate.</t>
  </si>
  <si>
    <t>Keto Egg Skillet</t>
  </si>
  <si>
    <t>keto-egg-skillet</t>
  </si>
  <si>
    <t>Ground Beef + 6 oz + 1 unit egg + Small portion</t>
  </si>
  <si>
    <t>Overnight Oats</t>
  </si>
  <si>
    <t>overnight-oats</t>
  </si>
  <si>
    <t>Original Overnight Oats (single-option dish)</t>
  </si>
  <si>
    <t>Yogurt Breakfast</t>
  </si>
  <si>
    <t>yogurt-breakfast</t>
  </si>
  <si>
    <t>Original Large Yogurt</t>
  </si>
  <si>
    <t>The Breakfast Sandwich</t>
  </si>
  <si>
    <t>the-breakfast-sandwich</t>
  </si>
  <si>
    <t>Breakfast Sandwich + 1 cup fruit + 1 unit</t>
  </si>
  <si>
    <t>Egg White Scramble + Roasted Veg</t>
  </si>
  <si>
    <t>egg-white-scramble-with-roasted-veggies</t>
  </si>
  <si>
    <t>Egg White Scramble + 1 cup + Roasted Veg Medley + 2 oz</t>
  </si>
  <si>
    <t>Keto Snack Pack</t>
  </si>
  <si>
    <t>keto-snack-pack</t>
  </si>
  <si>
    <t>3 oz Sous vide Chicken Breast + 1 Hard Boiled Egg + 2 oz Cheddar + 1 oz Almonds + 2 oz Guacamole. Verified via Add-to-Cart gate.</t>
  </si>
  <si>
    <t>Chicken Congee</t>
  </si>
  <si>
    <t>chicken-congee</t>
  </si>
  <si>
    <t>Single cup portion</t>
  </si>
  <si>
    <t>Smoothie Mix (Very Berry)</t>
  </si>
  <si>
    <t>smoothie-mix</t>
  </si>
  <si>
    <t>Very Berry + oat flour + whey protein</t>
  </si>
  <si>
    <t>Vegan Meatballs w/ Pasta Marinara</t>
  </si>
  <si>
    <t>vegan-meatballs-with-pasta-in-organic-marinara-sauce</t>
  </si>
  <si>
    <t>6 Vegan Meatballs + 6 oz Whole Wheat Penne + 1 cup Marinara + .25 oz Parmesan. Verified via Add-to-Cart gate.</t>
  </si>
  <si>
    <t>Korean BBQ Meatballs Spicy Mayo</t>
  </si>
  <si>
    <t>korean-bbq-meatballs-with-spicy-mayo-glaze</t>
  </si>
  <si>
    <t>6 Meatballs + 6 oz White Rice + 4 oz veg + 2 tbsp Spicy Mayo (rice sold by oz)</t>
  </si>
  <si>
    <t>Salmon, Roasted Veg, Guacamole</t>
  </si>
  <si>
    <t>salmon,-roasted-veg-and-guacamole</t>
  </si>
  <si>
    <t>6 oz Garlic Herb Salmon + 6 oz Roasted Veg + Guacamole</t>
  </si>
  <si>
    <t>Bulgogi w/ Cheesy Cauliflower Grits</t>
  </si>
  <si>
    <t>bulgogi-with-cheesy-cauliflower-grits,-broccoli-and-carrots</t>
  </si>
  <si>
    <t>6 oz Bulgogi Beef + 1 cup Creamy Cauliflower Rice Grits + 6 oz Lemon Pepper Broccoli &amp; Carrots + 1 coin Garlic Butter. Verified via Add-to-Cart gate.</t>
  </si>
  <si>
    <t>Build-Your-Own Pasta Bowl</t>
  </si>
  <si>
    <t>build-your-own-pasta-bowl</t>
  </si>
  <si>
    <t>6 oz Smoked Paprika Chicken Breast + 6 oz Whole Wheat Penne Pasta + 6 oz Broccoli + 4 tbsp Red Bell Pepper Sauce + 2 tbsp Cheddar. Verified via Add-to-Cart gate.</t>
  </si>
  <si>
    <t>Custom LF Combo: 8 oz White Rice</t>
  </si>
  <si>
    <t>custom-combo-8000</t>
  </si>
  <si>
    <t>byo-combo</t>
  </si>
  <si>
    <t>8 oz White Rice  (build via Customized Meals on localfoodz.co)</t>
  </si>
  <si>
    <t>Custom LF Combo: 4 oz Teriyaki Chicken Breast + 8 oz White Rice</t>
  </si>
  <si>
    <t>custom-combo-8001</t>
  </si>
  <si>
    <t>4 oz Teriyaki Chicken Breast + 8 oz White Rice  (build via Customized Meals on localfoodz.co)</t>
  </si>
  <si>
    <t>Custom LF Combo: 4 oz Smoked Paprika Chicken Breast + 4 oz White Rice</t>
  </si>
  <si>
    <t>custom-combo-8002</t>
  </si>
  <si>
    <t>4 oz Smoked Paprika Chicken Breast + 4 oz White Rice  (build via Customized Meals on localfoodz.co)</t>
  </si>
  <si>
    <t>Custom LF Combo: 8 oz Sousvide Chicken Breast + 4 oz White Rice</t>
  </si>
  <si>
    <t>custom-combo-8003</t>
  </si>
  <si>
    <t>8 oz Sousvide Chicken Breast + 4 oz White Rice  (build via Customized Meals on localfoodz.co)</t>
  </si>
  <si>
    <t>Custom LF Combo: 4 oz Smoked Paprika Chicken Thigh + 4 oz White Rice</t>
  </si>
  <si>
    <t>custom-combo-8004</t>
  </si>
  <si>
    <t>4 oz Smoked Paprika Chicken Thigh + 4 oz White Rice  (build via Customized Meals on localfoodz.co)</t>
  </si>
  <si>
    <t>Custom LF Combo: 8 oz Teriyaki Chicken Breast + 4 oz Roasted Herb Potatoes</t>
  </si>
  <si>
    <t>custom-combo-8005</t>
  </si>
  <si>
    <t>8 oz Teriyaki Chicken Breast + 4 oz Roasted Herb Potatoes  (build via Customized Meals on localfoodz.co)</t>
  </si>
  <si>
    <t>Custom LF Combo: 4 oz Teriyaki Chicken Breast + 4 oz Brown Rice</t>
  </si>
  <si>
    <t>custom-combo-8006</t>
  </si>
  <si>
    <t>4 oz Teriyaki Chicken Breast + 4 oz Brown Rice  (build via Customized Meals on localfoodz.co)</t>
  </si>
  <si>
    <t>Custom LF Combo: 8 oz Chicken Tikka + 4 oz Roasted Herb Potatoes</t>
  </si>
  <si>
    <t>custom-combo-8007</t>
  </si>
  <si>
    <t>8 oz Chicken Tikka + 4 oz Roasted Herb Potatoes  (build via Customized Meals on localfoodz.co)</t>
  </si>
  <si>
    <t>Custom LF Combo: 4 oz Roasted Herb Potatoes + 4 oz Fajita Veg Mix</t>
  </si>
  <si>
    <t>custom-combo-8008</t>
  </si>
  <si>
    <t>4 oz Roasted Herb Potatoes + 4 oz Fajita Veg Mix  (build via Customized Meals on localfoodz.co)</t>
  </si>
  <si>
    <t>Custom LF Combo: 4 oz Chicken Tikka + 8 oz Spanish Rice</t>
  </si>
  <si>
    <t>custom-combo-8009</t>
  </si>
  <si>
    <t>4 oz Chicken Tikka + 8 oz Spanish Rice  (build via Customized Meals on localfoodz.co)</t>
  </si>
  <si>
    <t>Custom LF Combo: 4 oz Teriyaki Chicken Thigh + 4 oz White Rice</t>
  </si>
  <si>
    <t>custom-combo-8010</t>
  </si>
  <si>
    <t>4 oz Teriyaki Chicken Thigh + 4 oz White Rice  (build via Customized Meals on localfoodz.co)</t>
  </si>
  <si>
    <t>Custom LF Combo: 4 oz Sousvide Chicken Breast + 4 oz Spanish Rice</t>
  </si>
  <si>
    <t>custom-combo-8011</t>
  </si>
  <si>
    <t>4 oz Sousvide Chicken Breast + 4 oz Spanish Rice  (build via Customized Meals on localfoodz.co)</t>
  </si>
  <si>
    <t>Custom LF Combo: 4 oz Smoked Paprika Chicken Breast + 8 oz White Rice</t>
  </si>
  <si>
    <t>custom-combo-8012</t>
  </si>
  <si>
    <t>4 oz Smoked Paprika Chicken Breast + 8 oz White Rice  (build via Customized Meals on localfoodz.co)</t>
  </si>
  <si>
    <t>Custom LF Combo: 4 oz Garlic Shrimp + 4 oz White Rice + 4 oz Spanish Rice</t>
  </si>
  <si>
    <t>custom-combo-8013</t>
  </si>
  <si>
    <t>4 oz Garlic Shrimp + 4 oz White Rice + 4 oz Spanish Rice  (build via Customized Meals on localfoodz.co)</t>
  </si>
  <si>
    <t>Custom LF Combo: 4 oz Teriyaki Chicken Breast + 4 oz Spanish Rice</t>
  </si>
  <si>
    <t>custom-combo-8014</t>
  </si>
  <si>
    <t>4 oz Teriyaki Chicken Breast + 4 oz Spanish Rice  (build via Customized Meals on localfoodz.co)</t>
  </si>
  <si>
    <t>Custom LF Combo: 4 oz Ginger Soy Tilapia + 4 oz Roasted Herb Potatoes</t>
  </si>
  <si>
    <t>custom-combo-8015</t>
  </si>
  <si>
    <t>4 oz Ginger Soy Tilapia + 4 oz Roasted Herb Potatoes  (build via Customized Meals on localfoodz.co)</t>
  </si>
  <si>
    <t>Custom LF Combo: 4 oz Teriyaki Chicken Thigh + 8 oz White Rice</t>
  </si>
  <si>
    <t>custom-combo-8016</t>
  </si>
  <si>
    <t>4 oz Teriyaki Chicken Thigh + 8 oz White Rice  (build via Customized Meals on localfoodz.co)</t>
  </si>
  <si>
    <t>Custom LF Combo: 4 oz Teriyaki Chicken Breast + 4 oz Roasted Herb Potatoes</t>
  </si>
  <si>
    <t>custom-combo-8017</t>
  </si>
  <si>
    <t>4 oz Teriyaki Chicken Breast + 4 oz Roasted Herb Potatoes  (build via Customized Meals on localfoodz.co)</t>
  </si>
  <si>
    <t>Custom LF Combo: 4 oz Sousvide Chicken Breast + 4 oz White Rice</t>
  </si>
  <si>
    <t>custom-combo-8018</t>
  </si>
  <si>
    <t>4 oz Sousvide Chicken Breast + 4 oz White Rice  (build via Customized Meals on localfoodz.co)</t>
  </si>
  <si>
    <t>Custom LF Combo: 4 oz Smoked Paprika Chicken Breast + 4 oz Brown Rice</t>
  </si>
  <si>
    <t>custom-combo-8019</t>
  </si>
  <si>
    <t>4 oz Smoked Paprika Chicken Breast + 4 oz Brown Rice  (build via Customized Meals on localfoodz.co)</t>
  </si>
  <si>
    <t>Custom LF Combo: 4 oz Teriyaki Chicken Breast + 4 oz Spanish Rice + 4 oz Fajita Veg Mix</t>
  </si>
  <si>
    <t>custom-combo-8020</t>
  </si>
  <si>
    <t>4 oz Teriyaki Chicken Breast + 4 oz Spanish Rice + 4 oz Fajita Veg Mix  (build via Customized Meals on localfoodz.co)</t>
  </si>
  <si>
    <t>Custom LF Combo: 4 oz Sousvide Chicken Breast + 4 oz Brown Rice</t>
  </si>
  <si>
    <t>custom-combo-8021</t>
  </si>
  <si>
    <t>4 oz Sousvide Chicken Breast + 4 oz Brown Rice  (build via Customized Meals on localfoodz.co)</t>
  </si>
  <si>
    <t>Custom LF Combo: 4 oz Mongolian Beef + 4 oz White Rice</t>
  </si>
  <si>
    <t>custom-combo-8022</t>
  </si>
  <si>
    <t>4 oz Mongolian Beef + 4 oz White Rice  (build via Customized Meals on localfoodz.co)</t>
  </si>
  <si>
    <t>Custom LF Combo: 4 oz Garlic Shrimp + 8 oz White Rice</t>
  </si>
  <si>
    <t>custom-combo-8023</t>
  </si>
  <si>
    <t>4 oz Garlic Shrimp + 8 oz White Rice  (build via Customized Meals on localfoodz.co)</t>
  </si>
  <si>
    <t>Custom LF Combo: 4 oz Smoked Paprika Chicken Breast + 8 oz Brown Rice</t>
  </si>
  <si>
    <t>custom-combo-8024</t>
  </si>
  <si>
    <t>4 oz Smoked Paprika Chicken Breast + 8 oz Brown Rice  (build via Customized Meals on localfoodz.co)</t>
  </si>
  <si>
    <t>Custom LF Combo: 4 oz Sousvide Chicken Breast + 4 oz Roasted Herb Potatoes</t>
  </si>
  <si>
    <t>custom-combo-8025</t>
  </si>
  <si>
    <t>4 oz Sousvide Chicken Breast + 4 oz Roasted Herb Potatoes  (build via Customized Meals on localfoodz.co)</t>
  </si>
  <si>
    <t>Custom LF Combo: 4 oz Smoked Paprika Chicken Breast + 4 oz Broccoli</t>
  </si>
  <si>
    <t>custom-combo-8026</t>
  </si>
  <si>
    <t>4 oz Smoked Paprika Chicken Breast + 4 oz Broccoli  (build via Customized Meals on localfoodz.co)</t>
  </si>
  <si>
    <t>Custom LF Combo: 4 oz Teriyaki Chicken Breast + 4 oz White Rice</t>
  </si>
  <si>
    <t>custom-combo-8027</t>
  </si>
  <si>
    <t>4 oz Teriyaki Chicken Breast + 4 oz White Rice  (build via Customized Meals on localfoodz.co)</t>
  </si>
  <si>
    <t>Custom LF Combo: 4 oz Teriyaki Chicken Breast + 4 oz Broccoli</t>
  </si>
  <si>
    <t>custom-combo-8028</t>
  </si>
  <si>
    <t>4 oz Teriyaki Chicken Breast + 4 oz Broccoli  (build via Customized Meals on localfoodz.co)</t>
  </si>
  <si>
    <t>Custom LF Combo: 4 oz Brussels Sprouts + 4 oz Garlic Baked Mushrooms</t>
  </si>
  <si>
    <t>custom-combo-8029</t>
  </si>
  <si>
    <t>4 oz Brussels Sprouts + 4 oz Garlic Baked Mushrooms  (build via Customized Meals on localfoodz.co)</t>
  </si>
  <si>
    <t>Custom LF Combo: 4 oz Sousvide Chicken Breast + 4 oz Brown Rice + 4 oz Spanish Rice</t>
  </si>
  <si>
    <t>custom-combo-8030</t>
  </si>
  <si>
    <t>4 oz Sousvide Chicken Breast + 4 oz Brown Rice + 4 oz Spanish Rice  (build via Customized Meals on localfoodz.co)</t>
  </si>
  <si>
    <t>Custom LF Combo: 4 oz Sousvide Chicken Thigh + 8 oz White Rice</t>
  </si>
  <si>
    <t>custom-combo-8031</t>
  </si>
  <si>
    <t>4 oz Sousvide Chicken Thigh + 8 oz White Rice  (build via Customized Meals on localfoodz.co)</t>
  </si>
  <si>
    <t>Custom LF Combo: 4 oz Ginger Soy Tilapia + 4 oz White Rice</t>
  </si>
  <si>
    <t>custom-combo-8032</t>
  </si>
  <si>
    <t>4 oz Ginger Soy Tilapia + 4 oz White Rice  (build via Customized Meals on localfoodz.co)</t>
  </si>
  <si>
    <t>Week</t>
  </si>
  <si>
    <t>Tab</t>
  </si>
  <si>
    <t>Calorie Target</t>
  </si>
  <si>
    <t>Phase</t>
  </si>
  <si>
    <t>Week 1 - 3500 cal</t>
  </si>
  <si>
    <t>Build / lean gain</t>
  </si>
  <si>
    <t>Week 2 - 3300 cal</t>
  </si>
  <si>
    <t>Week 3 - 3100 cal</t>
  </si>
  <si>
    <t>Week 4 - 2900 cal</t>
  </si>
  <si>
    <t>Week 5 - 2700 cal</t>
  </si>
  <si>
    <t>Maintenance to cut</t>
  </si>
  <si>
    <t>Week 6 - 2500 cal</t>
  </si>
  <si>
    <t>Week 7 - 2300 cal</t>
  </si>
  <si>
    <t>Week 8 - 2200 cal</t>
  </si>
  <si>
    <t>Cut</t>
  </si>
  <si>
    <t>Week 9 - 2100 cal</t>
  </si>
  <si>
    <t>Week 10 - 2000 low (RF)</t>
  </si>
  <si>
    <t>Refeed block</t>
  </si>
  <si>
    <t>Week 11 - 1900 low (RF)</t>
  </si>
  <si>
    <t>Week 12 - 1800 low (RF)</t>
  </si>
  <si>
    <t>Week 13 - 1750 low (RF)</t>
  </si>
  <si>
    <t>Week 14 - 1700 low (RF)</t>
  </si>
  <si>
    <t>Week 1</t>
  </si>
  <si>
    <t>Calorie target: 3500 cal</t>
  </si>
  <si>
    <t>Macros: 262P / 350C / 117F  (3:4:3 calorie split)</t>
  </si>
  <si>
    <t>Day</t>
  </si>
  <si>
    <t>Meal</t>
  </si>
  <si>
    <t>Item</t>
  </si>
  <si>
    <t>Config</t>
  </si>
  <si>
    <t>P (g)</t>
  </si>
  <si>
    <t>C (g)</t>
  </si>
  <si>
    <t>F (g)</t>
  </si>
  <si>
    <t>Mon</t>
  </si>
  <si>
    <t>Meal 1</t>
  </si>
  <si>
    <t>Meal 2</t>
  </si>
  <si>
    <t>Meal 3</t>
  </si>
  <si>
    <t>Meal 4</t>
  </si>
  <si>
    <t>Meal 5</t>
  </si>
  <si>
    <t>Meal 6</t>
  </si>
  <si>
    <t>Meal 7</t>
  </si>
  <si>
    <t>Meal 8</t>
  </si>
  <si>
    <t>DAY TOTAL (3500 target)</t>
  </si>
  <si>
    <t>Tue</t>
  </si>
  <si>
    <t>Wed</t>
  </si>
  <si>
    <t>Meal 9</t>
  </si>
  <si>
    <t>Thu</t>
  </si>
  <si>
    <t>Fri</t>
  </si>
  <si>
    <t>Sat</t>
  </si>
  <si>
    <t>Sun</t>
  </si>
  <si>
    <t>WEEK AVERAGE / DAY</t>
  </si>
  <si>
    <t>Week 2</t>
  </si>
  <si>
    <t>Calorie target: 3300 cal</t>
  </si>
  <si>
    <t>Macros: 248P / 330C / 110F  (3:4:3 calorie split)</t>
  </si>
  <si>
    <t>DAY TOTAL (3300 target)</t>
  </si>
  <si>
    <t>Week 3</t>
  </si>
  <si>
    <t>Calorie target: 3100 cal</t>
  </si>
  <si>
    <t>Macros: 232P / 310C / 103F  (3:4:3 calorie split)</t>
  </si>
  <si>
    <t>DAY TOTAL (3100 target)</t>
  </si>
  <si>
    <t>Week 4</t>
  </si>
  <si>
    <t>Calorie target: 2900 cal</t>
  </si>
  <si>
    <t>Macros: 218P / 290C / 97F  (3:4:3 calorie split)</t>
  </si>
  <si>
    <t>DAY TOTAL (2900 target)</t>
  </si>
  <si>
    <t>Week 5</t>
  </si>
  <si>
    <t>Calorie target: 2700 cal</t>
  </si>
  <si>
    <t>Macros: 202P / 270C / 90F  (3:4:3 calorie split)</t>
  </si>
  <si>
    <t>DAY TOTAL (2700 target)</t>
  </si>
  <si>
    <t>Week 6</t>
  </si>
  <si>
    <t>Calorie target: 2500 cal</t>
  </si>
  <si>
    <t>Macros: 188P / 250C / 83F  (3:4:3 calorie split)</t>
  </si>
  <si>
    <t>DAY TOTAL (2500 target)</t>
  </si>
  <si>
    <t>Week 7</t>
  </si>
  <si>
    <t>Calorie target: 2300 cal</t>
  </si>
  <si>
    <t>Macros: 172P / 230C / 77F  (3:4:3 calorie split)</t>
  </si>
  <si>
    <t>DAY TOTAL (2300 target)</t>
  </si>
  <si>
    <t>Week 8</t>
  </si>
  <si>
    <t>Calorie target: 2200 cal</t>
  </si>
  <si>
    <t>Macros: 165P / 220C / 73F  (3:4:3 calorie split)</t>
  </si>
  <si>
    <t>DAY TOTAL (2200 target)</t>
  </si>
  <si>
    <t>Week 9</t>
  </si>
  <si>
    <t>Calorie target: 2100 cal</t>
  </si>
  <si>
    <t>Macros: 158P / 210C / 70F  (3:4:3 calorie split)</t>
  </si>
  <si>
    <t>DAY TOTAL (2100 target)</t>
  </si>
  <si>
    <t>Week 10</t>
  </si>
  <si>
    <t>Calorie target: 2000 cal</t>
  </si>
  <si>
    <t>Macros: 150P / 200C / 67F  (3:4:3 calorie split)</t>
  </si>
  <si>
    <t>Refeed block: 6 low days + 1 refeed day at 2800 cal.</t>
  </si>
  <si>
    <t>DAY TOTAL (2000 target)</t>
  </si>
  <si>
    <t>DAY TOTAL (2800 target)</t>
  </si>
  <si>
    <t>CUT DAY AVG (Mon-Sat)</t>
  </si>
  <si>
    <t>REFEED DAY (Sun)</t>
  </si>
  <si>
    <t>Week 11</t>
  </si>
  <si>
    <t>Calorie target: 1900 cal</t>
  </si>
  <si>
    <t>Macros: 142P / 190C / 63F  (3:4:3 calorie split)</t>
  </si>
  <si>
    <t>DAY TOTAL (1900 target)</t>
  </si>
  <si>
    <t>Week 12</t>
  </si>
  <si>
    <t>Calorie target: 1800 cal</t>
  </si>
  <si>
    <t>Macros: 135P / 180C / 60F  (3:4:3 calorie split)</t>
  </si>
  <si>
    <t>DAY TOTAL (1800 target)</t>
  </si>
  <si>
    <t>Week 13</t>
  </si>
  <si>
    <t>Calorie target: 1750 cal</t>
  </si>
  <si>
    <t>Macros: 131P / 175C / 58F  (3:4:3 calorie split)</t>
  </si>
  <si>
    <t>DAY TOTAL (1750 target)</t>
  </si>
  <si>
    <t>Week 14</t>
  </si>
  <si>
    <t>Calorie target: 1700 cal</t>
  </si>
  <si>
    <t>Macros: 128P / 170C / 57F  (3:4:3 calorie split)</t>
  </si>
  <si>
    <t>DAY TOTAL (1700 target)</t>
  </si>
  <si>
    <t>Build Your Own Day</t>
  </si>
  <si>
    <t>Enter an item ID from the Meal Library in column C. Macros and config auto-fill via VLOOKUP.</t>
  </si>
  <si>
    <t>My Day</t>
  </si>
  <si>
    <t>DAY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</si>
</sst>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8"/>
      <color rgb="FF1F4E78"/>
      <name val="Arial"/>
      <family val="2"/>
    </font>
    <font>
      <i/>
      <sz val="11"/>
      <color rgb="FF595959"/>
      <name val="Arial"/>
      <family val="2"/>
    </font>
    <font>
      <b/>
      <sz val="13"/>
      <color rgb="FF1F4E78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sz val="10"/>
      <name val="Arial"/>
      <family val="2"/>
    </font>
    <font>
      <b/>
      <sz val="16"/>
      <color rgb="FF1F4E7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i/>
      <sz val="11"/>
      <color rgb="FF7F6000"/>
      <name val="Arial"/>
      <family val="2"/>
    </font>
    <font>
      <b/>
      <sz val="11"/>
      <name val="Arial"/>
      <family val="2"/>
    </font>
    <font>
      <i/>
      <sz val="10"/>
      <color rgb="FF5959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zoomScaleNormal="100" workbookViewId="0"/>
  </sheetViews>
  <sheetFormatPr baseColWidth="10" defaultColWidth="8.6640625" defaultRowHeight="15" x14ac:dyDescent="0.2"/>
  <cols>
    <col min="1" max="1" width="110" customWidth="1"/>
  </cols>
  <sheetData>
    <row r="1" spans="1:1" ht="23" x14ac:dyDescent="0.25">
      <c r="A1" s="1" t="s">
        <v>0</v>
      </c>
    </row>
    <row r="2" spans="1:1" x14ac:dyDescent="0.2">
      <c r="A2" s="2" t="s">
        <v>1</v>
      </c>
    </row>
    <row r="4" spans="1:1" ht="17" x14ac:dyDescent="0.2">
      <c r="A4" s="3" t="s">
        <v>2</v>
      </c>
    </row>
    <row r="5" spans="1:1" ht="37.5" customHeight="1" x14ac:dyDescent="0.2">
      <c r="A5" s="4" t="s">
        <v>3</v>
      </c>
    </row>
    <row r="6" spans="1:1" ht="37.5" customHeight="1" x14ac:dyDescent="0.2">
      <c r="A6" s="4" t="s">
        <v>4</v>
      </c>
    </row>
    <row r="7" spans="1:1" ht="37.5" customHeight="1" x14ac:dyDescent="0.2">
      <c r="A7" s="4" t="s">
        <v>5</v>
      </c>
    </row>
    <row r="9" spans="1:1" ht="17" x14ac:dyDescent="0.2">
      <c r="A9" s="3" t="s">
        <v>6</v>
      </c>
    </row>
    <row r="10" spans="1:1" ht="37.5" customHeight="1" x14ac:dyDescent="0.2">
      <c r="A10" s="4" t="s">
        <v>7</v>
      </c>
    </row>
    <row r="11" spans="1:1" ht="37.5" customHeight="1" x14ac:dyDescent="0.2">
      <c r="A11" s="4" t="s">
        <v>8</v>
      </c>
    </row>
    <row r="13" spans="1:1" ht="17" x14ac:dyDescent="0.2">
      <c r="A13" s="3" t="s">
        <v>9</v>
      </c>
    </row>
    <row r="14" spans="1:1" ht="37.5" customHeight="1" x14ac:dyDescent="0.2">
      <c r="A14" s="4" t="s">
        <v>10</v>
      </c>
    </row>
    <row r="15" spans="1:1" ht="37.5" customHeight="1" x14ac:dyDescent="0.2">
      <c r="A15" s="4" t="s">
        <v>11</v>
      </c>
    </row>
    <row r="16" spans="1:1" ht="37.5" customHeight="1" x14ac:dyDescent="0.2">
      <c r="A16" s="4" t="s">
        <v>12</v>
      </c>
    </row>
    <row r="17" spans="1:1" ht="37.5" customHeight="1" x14ac:dyDescent="0.2">
      <c r="A17" s="4" t="s">
        <v>13</v>
      </c>
    </row>
    <row r="19" spans="1:1" ht="17" x14ac:dyDescent="0.2">
      <c r="A19" s="3" t="s">
        <v>14</v>
      </c>
    </row>
    <row r="20" spans="1:1" ht="37.5" customHeight="1" x14ac:dyDescent="0.2">
      <c r="A20" s="4" t="s">
        <v>15</v>
      </c>
    </row>
    <row r="21" spans="1:1" ht="37.5" customHeight="1" x14ac:dyDescent="0.2">
      <c r="A21" s="4" t="s">
        <v>16</v>
      </c>
    </row>
    <row r="22" spans="1:1" ht="37.5" customHeight="1" x14ac:dyDescent="0.2">
      <c r="A22" s="4" t="s">
        <v>17</v>
      </c>
    </row>
    <row r="24" spans="1:1" ht="17" x14ac:dyDescent="0.2">
      <c r="A24" s="3" t="s">
        <v>18</v>
      </c>
    </row>
    <row r="25" spans="1:1" ht="37.5" customHeight="1" x14ac:dyDescent="0.2">
      <c r="A25" s="4" t="s">
        <v>19</v>
      </c>
    </row>
    <row r="26" spans="1:1" ht="37.5" customHeight="1" x14ac:dyDescent="0.2">
      <c r="A26" s="4" t="s">
        <v>20</v>
      </c>
    </row>
    <row r="27" spans="1:1" ht="37.5" customHeight="1" x14ac:dyDescent="0.2">
      <c r="A27" s="4" t="s">
        <v>21</v>
      </c>
    </row>
    <row r="28" spans="1:1" ht="37.5" customHeight="1" x14ac:dyDescent="0.2">
      <c r="A28" s="4" t="s">
        <v>22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2"/>
  <sheetViews>
    <sheetView zoomScaleNormal="100" workbookViewId="0">
      <pane ySplit="4" topLeftCell="A35" activePane="bottomLeft" state="frozen"/>
      <selection pane="bottomLeft" activeCell="F47" sqref="F47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818</v>
      </c>
      <c r="C1" s="9" t="s">
        <v>819</v>
      </c>
      <c r="F1" s="9" t="s">
        <v>820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42" x14ac:dyDescent="0.2">
      <c r="A5" s="7" t="s">
        <v>780</v>
      </c>
      <c r="B5" s="7" t="s">
        <v>781</v>
      </c>
      <c r="C5" s="6">
        <v>105</v>
      </c>
      <c r="D5" s="7" t="str">
        <f>VLOOKUP(C5,'Meal Library'!$A$2:$I$237,2,FALSE())</f>
        <v>Hainan Chicken w/ Rice + Scallion</v>
      </c>
      <c r="E5" s="7" t="str">
        <f>VLOOKUP(C5,'Meal Library'!$A$2:$I$237,9,FALSE())</f>
        <v>6 oz Sousvide Chicken Breast + 6 oz White Rice + 6 oz Broccoli + 2 tbsp Ginger Scallion Sauce. Verified via Add-to-Cart gate.</v>
      </c>
      <c r="F5" s="6">
        <f>VLOOKUP(C5,'Meal Library'!$A$2:$I$237,4,FALSE())</f>
        <v>790</v>
      </c>
      <c r="G5" s="6">
        <f>VLOOKUP(C5,'Meal Library'!$A$2:$I$237,5,FALSE())</f>
        <v>61</v>
      </c>
      <c r="H5" s="6">
        <f>VLOOKUP(C5,'Meal Library'!$A$2:$I$237,6,FALSE())</f>
        <v>61</v>
      </c>
      <c r="I5" s="6">
        <f>VLOOKUP(C5,'Meal Library'!$A$2:$I$237,7,FALSE())</f>
        <v>34</v>
      </c>
    </row>
    <row r="6" spans="1:9" ht="28" x14ac:dyDescent="0.2">
      <c r="A6" s="7"/>
      <c r="B6" s="7" t="s">
        <v>782</v>
      </c>
      <c r="C6" s="6">
        <v>22</v>
      </c>
      <c r="D6" s="7" t="str">
        <f>VLOOKUP(C6,'Meal Library'!$A$2:$I$237,2,FALSE())</f>
        <v>Mongolian Beef</v>
      </c>
      <c r="E6" s="7" t="str">
        <f>VLOOKUP(C6,'Meal Library'!$A$2:$I$237,9,FALSE())</f>
        <v>6 oz Mongolian Beef + 6 oz White Rice (rice sold by oz). Verified via Add-to-Cart gate.</v>
      </c>
      <c r="F6" s="6">
        <f>VLOOKUP(C6,'Meal Library'!$A$2:$I$237,4,FALSE())</f>
        <v>720</v>
      </c>
      <c r="G6" s="6">
        <f>VLOOKUP(C6,'Meal Library'!$A$2:$I$237,5,FALSE())</f>
        <v>53</v>
      </c>
      <c r="H6" s="6">
        <f>VLOOKUP(C6,'Meal Library'!$A$2:$I$237,6,FALSE())</f>
        <v>65</v>
      </c>
      <c r="I6" s="6">
        <f>VLOOKUP(C6,'Meal Library'!$A$2:$I$237,7,FALSE())</f>
        <v>26</v>
      </c>
    </row>
    <row r="7" spans="1:9" x14ac:dyDescent="0.2">
      <c r="A7" s="7"/>
      <c r="B7" s="7" t="s">
        <v>783</v>
      </c>
      <c r="C7" s="6">
        <v>96</v>
      </c>
      <c r="D7" s="7" t="str">
        <f>VLOOKUP(C7,'Meal Library'!$A$2:$I$237,2,FALSE())</f>
        <v>Pumpkin Muffins (2)</v>
      </c>
      <c r="E7" s="7" t="str">
        <f>VLOOKUP(C7,'Meal Library'!$A$2:$I$237,9,FALSE())</f>
        <v>2 muffins (smallest serving). Verified via Add-to-Cart gate.</v>
      </c>
      <c r="F7" s="6">
        <f>VLOOKUP(C7,'Meal Library'!$A$2:$I$237,4,FALSE())</f>
        <v>140</v>
      </c>
      <c r="G7" s="6">
        <f>VLOOKUP(C7,'Meal Library'!$A$2:$I$237,5,FALSE())</f>
        <v>12</v>
      </c>
      <c r="H7" s="6">
        <f>VLOOKUP(C7,'Meal Library'!$A$2:$I$237,6,FALSE())</f>
        <v>44</v>
      </c>
      <c r="I7" s="6">
        <f>VLOOKUP(C7,'Meal Library'!$A$2:$I$237,7,FALSE())</f>
        <v>8</v>
      </c>
    </row>
    <row r="8" spans="1:9" x14ac:dyDescent="0.2">
      <c r="A8" s="7"/>
      <c r="B8" s="7" t="s">
        <v>784</v>
      </c>
      <c r="C8" s="6">
        <v>95</v>
      </c>
      <c r="D8" s="7" t="str">
        <f>VLOOKUP(C8,'Meal Library'!$A$2:$I$237,2,FALSE())</f>
        <v>Edamame</v>
      </c>
      <c r="E8" s="7" t="str">
        <f>VLOOKUP(C8,'Meal Library'!$A$2:$I$237,9,FALSE())</f>
        <v>Edamame (single-option dish)</v>
      </c>
      <c r="F8" s="6">
        <f>VLOOKUP(C8,'Meal Library'!$A$2:$I$237,4,FALSE())</f>
        <v>190</v>
      </c>
      <c r="G8" s="6">
        <f>VLOOKUP(C8,'Meal Library'!$A$2:$I$237,5,FALSE())</f>
        <v>18</v>
      </c>
      <c r="H8" s="6">
        <f>VLOOKUP(C8,'Meal Library'!$A$2:$I$237,6,FALSE())</f>
        <v>14</v>
      </c>
      <c r="I8" s="6">
        <f>VLOOKUP(C8,'Meal Library'!$A$2:$I$237,7,FALSE())</f>
        <v>8</v>
      </c>
    </row>
    <row r="9" spans="1:9" ht="28" x14ac:dyDescent="0.2">
      <c r="A9" s="7"/>
      <c r="B9" s="7" t="s">
        <v>785</v>
      </c>
      <c r="C9" s="6">
        <v>231</v>
      </c>
      <c r="D9" s="7" t="str">
        <f>VLOOKUP(C9,'Meal Library'!$A$2:$I$237,2,FALSE())</f>
        <v>Apple (1 cup)</v>
      </c>
      <c r="E9" s="7" t="str">
        <f>VLOOKUP(C9,'Meal Library'!$A$2:$I$237,9,FALSE())</f>
        <v>1 Cup sliced Apple from the Fruits menu. Verified via Add-to-Cart gate at localfoodz.co/menu/fruits.</v>
      </c>
      <c r="F9" s="6">
        <f>VLOOKUP(C9,'Meal Library'!$A$2:$I$237,4,FALSE())</f>
        <v>90</v>
      </c>
      <c r="G9" s="6">
        <f>VLOOKUP(C9,'Meal Library'!$A$2:$I$237,5,FALSE())</f>
        <v>0</v>
      </c>
      <c r="H9" s="6">
        <f>VLOOKUP(C9,'Meal Library'!$A$2:$I$237,6,FALSE())</f>
        <v>25</v>
      </c>
      <c r="I9" s="6">
        <f>VLOOKUP(C9,'Meal Library'!$A$2:$I$237,7,FALSE())</f>
        <v>0</v>
      </c>
    </row>
    <row r="10" spans="1:9" ht="28" x14ac:dyDescent="0.2">
      <c r="A10" s="7"/>
      <c r="B10" s="7" t="s">
        <v>786</v>
      </c>
      <c r="C10" s="6">
        <v>8000</v>
      </c>
      <c r="D10" s="7" t="str">
        <f>VLOOKUP(C10,'Meal Library'!$A$2:$I$237,2,FALSE())</f>
        <v>Custom LF Combo: 8 oz White Rice</v>
      </c>
      <c r="E10" s="7" t="str">
        <f>VLOOKUP(C10,'Meal Library'!$A$2:$I$237,9,FALSE())</f>
        <v>8 oz White Rice  (build via Customized Meals on localfoodz.co)</v>
      </c>
      <c r="F10" s="6">
        <f>VLOOKUP(C10,'Meal Library'!$A$2:$I$237,4,FALSE())</f>
        <v>300</v>
      </c>
      <c r="G10" s="6">
        <f>VLOOKUP(C10,'Meal Library'!$A$2:$I$237,5,FALSE())</f>
        <v>6</v>
      </c>
      <c r="H10" s="6">
        <f>VLOOKUP(C10,'Meal Library'!$A$2:$I$237,6,FALSE())</f>
        <v>64</v>
      </c>
      <c r="I10" s="6">
        <f>VLOOKUP(C10,'Meal Library'!$A$2:$I$237,7,FALSE())</f>
        <v>0</v>
      </c>
    </row>
    <row r="11" spans="1:9" x14ac:dyDescent="0.2">
      <c r="A11" s="10" t="s">
        <v>780</v>
      </c>
      <c r="B11" s="10" t="s">
        <v>821</v>
      </c>
      <c r="C11" s="10"/>
      <c r="D11" s="10"/>
      <c r="E11" s="10"/>
      <c r="F11" s="10">
        <f>SUM(F5:F10)</f>
        <v>2230</v>
      </c>
      <c r="G11" s="10">
        <f>SUM(G5:G10)</f>
        <v>150</v>
      </c>
      <c r="H11" s="10">
        <f>SUM(H5:H10)</f>
        <v>273</v>
      </c>
      <c r="I11" s="10">
        <f>SUM(I5:I10)</f>
        <v>76</v>
      </c>
    </row>
    <row r="13" spans="1:9" ht="28" x14ac:dyDescent="0.2">
      <c r="A13" s="7" t="s">
        <v>790</v>
      </c>
      <c r="B13" s="7" t="s">
        <v>781</v>
      </c>
      <c r="C13" s="6">
        <v>22</v>
      </c>
      <c r="D13" s="7" t="str">
        <f>VLOOKUP(C13,'Meal Library'!$A$2:$I$237,2,FALSE())</f>
        <v>Mongolian Beef</v>
      </c>
      <c r="E13" s="7" t="str">
        <f>VLOOKUP(C13,'Meal Library'!$A$2:$I$237,9,FALSE())</f>
        <v>6 oz Mongolian Beef + 6 oz White Rice (rice sold by oz). Verified via Add-to-Cart gate.</v>
      </c>
      <c r="F13" s="6">
        <f>VLOOKUP(C13,'Meal Library'!$A$2:$I$237,4,FALSE())</f>
        <v>720</v>
      </c>
      <c r="G13" s="6">
        <f>VLOOKUP(C13,'Meal Library'!$A$2:$I$237,5,FALSE())</f>
        <v>53</v>
      </c>
      <c r="H13" s="6">
        <f>VLOOKUP(C13,'Meal Library'!$A$2:$I$237,6,FALSE())</f>
        <v>65</v>
      </c>
      <c r="I13" s="6">
        <f>VLOOKUP(C13,'Meal Library'!$A$2:$I$237,7,FALSE())</f>
        <v>26</v>
      </c>
    </row>
    <row r="14" spans="1:9" ht="28" x14ac:dyDescent="0.2">
      <c r="A14" s="7"/>
      <c r="B14" s="7" t="s">
        <v>782</v>
      </c>
      <c r="C14" s="6">
        <v>33</v>
      </c>
      <c r="D14" s="7" t="str">
        <f>VLOOKUP(C14,'Meal Library'!$A$2:$I$237,2,FALSE())</f>
        <v>Chicken Quesadilla</v>
      </c>
      <c r="E14" s="7" t="str">
        <f>VLOOKUP(C14,'Meal Library'!$A$2:$I$237,9,FALSE())</f>
        <v>Chicken Quesadilla + 2 tbsp Sour Cream + 2 oz Guacamole. Verified via Add-to-Cart gate.</v>
      </c>
      <c r="F14" s="6">
        <f>VLOOKUP(C14,'Meal Library'!$A$2:$I$237,4,FALSE())</f>
        <v>890</v>
      </c>
      <c r="G14" s="6">
        <f>VLOOKUP(C14,'Meal Library'!$A$2:$I$237,5,FALSE())</f>
        <v>66</v>
      </c>
      <c r="H14" s="6">
        <f>VLOOKUP(C14,'Meal Library'!$A$2:$I$237,6,FALSE())</f>
        <v>76</v>
      </c>
      <c r="I14" s="6">
        <f>VLOOKUP(C14,'Meal Library'!$A$2:$I$237,7,FALSE())</f>
        <v>35</v>
      </c>
    </row>
    <row r="15" spans="1:9" ht="28" x14ac:dyDescent="0.2">
      <c r="A15" s="7"/>
      <c r="B15" s="7" t="s">
        <v>783</v>
      </c>
      <c r="C15" s="6">
        <v>232</v>
      </c>
      <c r="D15" s="7" t="str">
        <f>VLOOKUP(C15,'Meal Library'!$A$2:$I$237,2,FALSE())</f>
        <v>Orange (1 cup)</v>
      </c>
      <c r="E15" s="7" t="str">
        <f>VLOOKUP(C15,'Meal Library'!$A$2:$I$237,9,FALSE())</f>
        <v>1 Cup Orange segments from the Fruits menu. Verified via Add-to-Cart gate at localfoodz.co/menu/fruits.</v>
      </c>
      <c r="F15" s="6">
        <f>VLOOKUP(C15,'Meal Library'!$A$2:$I$237,4,FALSE())</f>
        <v>70</v>
      </c>
      <c r="G15" s="6">
        <f>VLOOKUP(C15,'Meal Library'!$A$2:$I$237,5,FALSE())</f>
        <v>1</v>
      </c>
      <c r="H15" s="6">
        <f>VLOOKUP(C15,'Meal Library'!$A$2:$I$237,6,FALSE())</f>
        <v>17</v>
      </c>
      <c r="I15" s="6">
        <f>VLOOKUP(C15,'Meal Library'!$A$2:$I$237,7,FALSE())</f>
        <v>0</v>
      </c>
    </row>
    <row r="16" spans="1:9" ht="28" x14ac:dyDescent="0.2">
      <c r="A16" s="7"/>
      <c r="B16" s="7" t="s">
        <v>784</v>
      </c>
      <c r="C16" s="6">
        <v>230</v>
      </c>
      <c r="D16" s="7" t="str">
        <f>VLOOKUP(C16,'Meal Library'!$A$2:$I$237,2,FALSE())</f>
        <v>Banana (1 piece)</v>
      </c>
      <c r="E16" s="7" t="str">
        <f>VLOOKUP(C16,'Meal Library'!$A$2:$I$237,9,FALSE())</f>
        <v>1 Banana from the Fruits menu. Verified via Add-to-Cart gate at localfoodz.co/menu/fruits.</v>
      </c>
      <c r="F16" s="6">
        <f>VLOOKUP(C16,'Meal Library'!$A$2:$I$237,4,FALSE())</f>
        <v>110</v>
      </c>
      <c r="G16" s="6">
        <f>VLOOKUP(C16,'Meal Library'!$A$2:$I$237,5,FALSE())</f>
        <v>1</v>
      </c>
      <c r="H16" s="6">
        <f>VLOOKUP(C16,'Meal Library'!$A$2:$I$237,6,FALSE())</f>
        <v>27</v>
      </c>
      <c r="I16" s="6">
        <f>VLOOKUP(C16,'Meal Library'!$A$2:$I$237,7,FALSE())</f>
        <v>0</v>
      </c>
    </row>
    <row r="17" spans="1:9" ht="28" x14ac:dyDescent="0.2">
      <c r="A17" s="7"/>
      <c r="B17" s="7" t="s">
        <v>785</v>
      </c>
      <c r="C17" s="6">
        <v>8028</v>
      </c>
      <c r="D17" s="7" t="str">
        <f>VLOOKUP(C17,'Meal Library'!$A$2:$I$237,2,FALSE())</f>
        <v>Custom LF Combo: 4 oz Teriyaki Chicken Breast + 4 oz Broccoli</v>
      </c>
      <c r="E17" s="7" t="str">
        <f>VLOOKUP(C17,'Meal Library'!$A$2:$I$237,9,FALSE())</f>
        <v>4 oz Teriyaki Chicken Breast + 4 oz Broccoli  (build via Customized Meals on localfoodz.co)</v>
      </c>
      <c r="F17" s="6">
        <f>VLOOKUP(C17,'Meal Library'!$A$2:$I$237,4,FALSE())</f>
        <v>230</v>
      </c>
      <c r="G17" s="6">
        <f>VLOOKUP(C17,'Meal Library'!$A$2:$I$237,5,FALSE())</f>
        <v>38</v>
      </c>
      <c r="H17" s="6">
        <f>VLOOKUP(C17,'Meal Library'!$A$2:$I$237,6,FALSE())</f>
        <v>12</v>
      </c>
      <c r="I17" s="6">
        <f>VLOOKUP(C17,'Meal Library'!$A$2:$I$237,7,FALSE())</f>
        <v>3.5</v>
      </c>
    </row>
    <row r="18" spans="1:9" x14ac:dyDescent="0.2">
      <c r="A18" s="7"/>
      <c r="B18" s="7" t="s">
        <v>786</v>
      </c>
      <c r="C18" s="6">
        <v>620</v>
      </c>
      <c r="D18" s="7" t="str">
        <f>VLOOKUP(C18,'Meal Library'!$A$2:$I$237,2,FALSE())</f>
        <v>CM Garlic Shrimp (4oz)</v>
      </c>
      <c r="E18" s="7" t="str">
        <f>VLOOKUP(C18,'Meal Library'!$A$2:$I$237,9,FALSE())</f>
        <v>4 oz Garlic Shrimp from Customized Meals</v>
      </c>
      <c r="F18" s="6">
        <f>VLOOKUP(C18,'Meal Library'!$A$2:$I$237,4,FALSE())</f>
        <v>90</v>
      </c>
      <c r="G18" s="6">
        <f>VLOOKUP(C18,'Meal Library'!$A$2:$I$237,5,FALSE())</f>
        <v>16</v>
      </c>
      <c r="H18" s="6">
        <f>VLOOKUP(C18,'Meal Library'!$A$2:$I$237,6,FALSE())</f>
        <v>2</v>
      </c>
      <c r="I18" s="6">
        <f>VLOOKUP(C18,'Meal Library'!$A$2:$I$237,7,FALSE())</f>
        <v>1</v>
      </c>
    </row>
    <row r="19" spans="1:9" x14ac:dyDescent="0.2">
      <c r="A19" s="10" t="s">
        <v>790</v>
      </c>
      <c r="B19" s="10" t="s">
        <v>821</v>
      </c>
      <c r="C19" s="10"/>
      <c r="D19" s="10"/>
      <c r="E19" s="10"/>
      <c r="F19" s="10">
        <f>SUM(F13:F18)</f>
        <v>2110</v>
      </c>
      <c r="G19" s="10">
        <f>SUM(G13:G18)</f>
        <v>175</v>
      </c>
      <c r="H19" s="10">
        <f>SUM(H13:H18)</f>
        <v>199</v>
      </c>
      <c r="I19" s="10">
        <f>SUM(I13:I18)</f>
        <v>65.5</v>
      </c>
    </row>
    <row r="21" spans="1:9" ht="42" x14ac:dyDescent="0.2">
      <c r="A21" s="7" t="s">
        <v>791</v>
      </c>
      <c r="B21" s="7" t="s">
        <v>781</v>
      </c>
      <c r="C21" s="6">
        <v>49</v>
      </c>
      <c r="D21" s="7" t="str">
        <f>VLOOKUP(C21,'Meal Library'!$A$2:$I$237,2,FALSE())</f>
        <v>Steak, Quinoa, Asparagus, Chimichurri</v>
      </c>
      <c r="E21" s="7" t="str">
        <f>VLOOKUP(C21,'Meal Library'!$A$2:$I$237,9,FALSE())</f>
        <v>6 oz Garlic Steak + 1 cup Quinoa + 6 oz Lemon Zested Asparagus + 2 tbsp Chimichurri Sauce. Verified via Add-to-Cart gate.</v>
      </c>
      <c r="F21" s="6">
        <f>VLOOKUP(C21,'Meal Library'!$A$2:$I$237,4,FALSE())</f>
        <v>710</v>
      </c>
      <c r="G21" s="6">
        <f>VLOOKUP(C21,'Meal Library'!$A$2:$I$237,5,FALSE())</f>
        <v>63</v>
      </c>
      <c r="H21" s="6">
        <f>VLOOKUP(C21,'Meal Library'!$A$2:$I$237,6,FALSE())</f>
        <v>48</v>
      </c>
      <c r="I21" s="6">
        <f>VLOOKUP(C21,'Meal Library'!$A$2:$I$237,7,FALSE())</f>
        <v>32</v>
      </c>
    </row>
    <row r="22" spans="1:9" ht="42" x14ac:dyDescent="0.2">
      <c r="A22" s="7"/>
      <c r="B22" s="7" t="s">
        <v>782</v>
      </c>
      <c r="C22" s="6">
        <v>78</v>
      </c>
      <c r="D22" s="7" t="str">
        <f>VLOOKUP(C22,'Meal Library'!$A$2:$I$237,2,FALSE())</f>
        <v>Oven-Baked Chicken Parmesan</v>
      </c>
      <c r="E22" s="7" t="str">
        <f>VLOOKUP(C22,'Meal Library'!$A$2:$I$237,9,FALSE())</f>
        <v>1 unit Chicken Parmesan + 3 oz Broccoli &amp; Carrots (no pasta — whole wheat breading on chicken). Verified via Add-to-Cart gate.</v>
      </c>
      <c r="F22" s="6">
        <f>VLOOKUP(C22,'Meal Library'!$A$2:$I$237,4,FALSE())</f>
        <v>780</v>
      </c>
      <c r="G22" s="6">
        <f>VLOOKUP(C22,'Meal Library'!$A$2:$I$237,5,FALSE())</f>
        <v>71</v>
      </c>
      <c r="H22" s="6">
        <f>VLOOKUP(C22,'Meal Library'!$A$2:$I$237,6,FALSE())</f>
        <v>64</v>
      </c>
      <c r="I22" s="6">
        <f>VLOOKUP(C22,'Meal Library'!$A$2:$I$237,7,FALSE())</f>
        <v>26</v>
      </c>
    </row>
    <row r="23" spans="1:9" ht="28" x14ac:dyDescent="0.2">
      <c r="A23" s="7"/>
      <c r="B23" s="7" t="s">
        <v>783</v>
      </c>
      <c r="C23" s="6">
        <v>124</v>
      </c>
      <c r="D23" s="7" t="str">
        <f>VLOOKUP(C23,'Meal Library'!$A$2:$I$237,2,FALSE())</f>
        <v>Vegan Meatballs w/ Pasta Marinara</v>
      </c>
      <c r="E23" s="7" t="str">
        <f>VLOOKUP(C23,'Meal Library'!$A$2:$I$237,9,FALSE())</f>
        <v>6 Vegan Meatballs + 6 oz Whole Wheat Penne + 1 cup Marinara + .25 oz Parmesan. Verified via Add-to-Cart gate.</v>
      </c>
      <c r="F23" s="6">
        <f>VLOOKUP(C23,'Meal Library'!$A$2:$I$237,4,FALSE())</f>
        <v>650</v>
      </c>
      <c r="G23" s="6">
        <f>VLOOKUP(C23,'Meal Library'!$A$2:$I$237,5,FALSE())</f>
        <v>39</v>
      </c>
      <c r="H23" s="6">
        <f>VLOOKUP(C23,'Meal Library'!$A$2:$I$237,6,FALSE())</f>
        <v>77</v>
      </c>
      <c r="I23" s="6">
        <f>VLOOKUP(C23,'Meal Library'!$A$2:$I$237,7,FALSE())</f>
        <v>24</v>
      </c>
    </row>
    <row r="24" spans="1:9" x14ac:dyDescent="0.2">
      <c r="A24" s="7"/>
      <c r="B24" s="7" t="s">
        <v>784</v>
      </c>
      <c r="C24" s="6">
        <v>650</v>
      </c>
      <c r="D24" s="7" t="str">
        <f>VLOOKUP(C24,'Meal Library'!$A$2:$I$237,2,FALSE())</f>
        <v>CM Brown Rice (4oz)</v>
      </c>
      <c r="E24" s="7" t="str">
        <f>VLOOKUP(C24,'Meal Library'!$A$2:$I$237,9,FALSE())</f>
        <v>4 oz Brown Rice from Customized Meals</v>
      </c>
      <c r="F24" s="6">
        <f>VLOOKUP(C24,'Meal Library'!$A$2:$I$237,4,FALSE())</f>
        <v>130</v>
      </c>
      <c r="G24" s="6">
        <f>VLOOKUP(C24,'Meal Library'!$A$2:$I$237,5,FALSE())</f>
        <v>3</v>
      </c>
      <c r="H24" s="6">
        <f>VLOOKUP(C24,'Meal Library'!$A$2:$I$237,6,FALSE())</f>
        <v>27</v>
      </c>
      <c r="I24" s="6">
        <f>VLOOKUP(C24,'Meal Library'!$A$2:$I$237,7,FALSE())</f>
        <v>1</v>
      </c>
    </row>
    <row r="25" spans="1:9" x14ac:dyDescent="0.2">
      <c r="A25" s="10" t="s">
        <v>791</v>
      </c>
      <c r="B25" s="10" t="s">
        <v>821</v>
      </c>
      <c r="C25" s="10"/>
      <c r="D25" s="10"/>
      <c r="E25" s="10"/>
      <c r="F25" s="10">
        <f>SUM(F21:F24)</f>
        <v>2270</v>
      </c>
      <c r="G25" s="10">
        <f>SUM(G21:G24)</f>
        <v>176</v>
      </c>
      <c r="H25" s="10">
        <f>SUM(H21:H24)</f>
        <v>216</v>
      </c>
      <c r="I25" s="10">
        <f>SUM(I21:I24)</f>
        <v>83</v>
      </c>
    </row>
    <row r="27" spans="1:9" ht="42" x14ac:dyDescent="0.2">
      <c r="A27" s="7" t="s">
        <v>793</v>
      </c>
      <c r="B27" s="7" t="s">
        <v>781</v>
      </c>
      <c r="C27" s="6">
        <v>49</v>
      </c>
      <c r="D27" s="7" t="str">
        <f>VLOOKUP(C27,'Meal Library'!$A$2:$I$237,2,FALSE())</f>
        <v>Steak, Quinoa, Asparagus, Chimichurri</v>
      </c>
      <c r="E27" s="7" t="str">
        <f>VLOOKUP(C27,'Meal Library'!$A$2:$I$237,9,FALSE())</f>
        <v>6 oz Garlic Steak + 1 cup Quinoa + 6 oz Lemon Zested Asparagus + 2 tbsp Chimichurri Sauce. Verified via Add-to-Cart gate.</v>
      </c>
      <c r="F27" s="6">
        <f>VLOOKUP(C27,'Meal Library'!$A$2:$I$237,4,FALSE())</f>
        <v>710</v>
      </c>
      <c r="G27" s="6">
        <f>VLOOKUP(C27,'Meal Library'!$A$2:$I$237,5,FALSE())</f>
        <v>63</v>
      </c>
      <c r="H27" s="6">
        <f>VLOOKUP(C27,'Meal Library'!$A$2:$I$237,6,FALSE())</f>
        <v>48</v>
      </c>
      <c r="I27" s="6">
        <f>VLOOKUP(C27,'Meal Library'!$A$2:$I$237,7,FALSE())</f>
        <v>32</v>
      </c>
    </row>
    <row r="28" spans="1:9" ht="42" x14ac:dyDescent="0.2">
      <c r="A28" s="7"/>
      <c r="B28" s="7" t="s">
        <v>782</v>
      </c>
      <c r="C28" s="6">
        <v>78</v>
      </c>
      <c r="D28" s="7" t="str">
        <f>VLOOKUP(C28,'Meal Library'!$A$2:$I$237,2,FALSE())</f>
        <v>Oven-Baked Chicken Parmesan</v>
      </c>
      <c r="E28" s="7" t="str">
        <f>VLOOKUP(C28,'Meal Library'!$A$2:$I$237,9,FALSE())</f>
        <v>1 unit Chicken Parmesan + 3 oz Broccoli &amp; Carrots (no pasta — whole wheat breading on chicken). Verified via Add-to-Cart gate.</v>
      </c>
      <c r="F28" s="6">
        <f>VLOOKUP(C28,'Meal Library'!$A$2:$I$237,4,FALSE())</f>
        <v>780</v>
      </c>
      <c r="G28" s="6">
        <f>VLOOKUP(C28,'Meal Library'!$A$2:$I$237,5,FALSE())</f>
        <v>71</v>
      </c>
      <c r="H28" s="6">
        <f>VLOOKUP(C28,'Meal Library'!$A$2:$I$237,6,FALSE())</f>
        <v>64</v>
      </c>
      <c r="I28" s="6">
        <f>VLOOKUP(C28,'Meal Library'!$A$2:$I$237,7,FALSE())</f>
        <v>26</v>
      </c>
    </row>
    <row r="29" spans="1:9" x14ac:dyDescent="0.2">
      <c r="A29" s="7"/>
      <c r="B29" s="7" t="s">
        <v>783</v>
      </c>
      <c r="C29" s="6">
        <v>91</v>
      </c>
      <c r="D29" s="7" t="str">
        <f>VLOOKUP(C29,'Meal Library'!$A$2:$I$237,2,FALSE())</f>
        <v>Turkey &amp; Swiss Sandwich</v>
      </c>
      <c r="E29" s="7" t="str">
        <f>VLOOKUP(C29,'Meal Library'!$A$2:$I$237,9,FALSE())</f>
        <v>Turkey &amp; Swiss Sandwich (single-option dish)</v>
      </c>
      <c r="F29" s="6">
        <f>VLOOKUP(C29,'Meal Library'!$A$2:$I$237,4,FALSE())</f>
        <v>640</v>
      </c>
      <c r="G29" s="6">
        <f>VLOOKUP(C29,'Meal Library'!$A$2:$I$237,5,FALSE())</f>
        <v>35</v>
      </c>
      <c r="H29" s="6">
        <f>VLOOKUP(C29,'Meal Library'!$A$2:$I$237,6,FALSE())</f>
        <v>104</v>
      </c>
      <c r="I29" s="6">
        <f>VLOOKUP(C29,'Meal Library'!$A$2:$I$237,7,FALSE())</f>
        <v>9</v>
      </c>
    </row>
    <row r="30" spans="1:9" x14ac:dyDescent="0.2">
      <c r="A30" s="7"/>
      <c r="B30" s="7" t="s">
        <v>784</v>
      </c>
      <c r="C30" s="6">
        <v>662</v>
      </c>
      <c r="D30" s="7" t="str">
        <f>VLOOKUP(C30,'Meal Library'!$A$2:$I$237,2,FALSE())</f>
        <v>CM Fajita Veg Mix (4oz)</v>
      </c>
      <c r="E30" s="7" t="str">
        <f>VLOOKUP(C30,'Meal Library'!$A$2:$I$237,9,FALSE())</f>
        <v>4 oz Fajita Veg Mix from Customized Meals</v>
      </c>
      <c r="F30" s="6">
        <f>VLOOKUP(C30,'Meal Library'!$A$2:$I$237,4,FALSE())</f>
        <v>80</v>
      </c>
      <c r="G30" s="6">
        <f>VLOOKUP(C30,'Meal Library'!$A$2:$I$237,5,FALSE())</f>
        <v>2</v>
      </c>
      <c r="H30" s="6">
        <f>VLOOKUP(C30,'Meal Library'!$A$2:$I$237,6,FALSE())</f>
        <v>13</v>
      </c>
      <c r="I30" s="6">
        <f>VLOOKUP(C30,'Meal Library'!$A$2:$I$237,7,FALSE())</f>
        <v>3</v>
      </c>
    </row>
    <row r="31" spans="1:9" x14ac:dyDescent="0.2">
      <c r="A31" s="7"/>
      <c r="B31" s="7" t="s">
        <v>785</v>
      </c>
      <c r="C31" s="6">
        <v>672</v>
      </c>
      <c r="D31" s="7" t="str">
        <f>VLOOKUP(C31,'Meal Library'!$A$2:$I$237,2,FALSE())</f>
        <v>CM Corn Salsa (1 cup)</v>
      </c>
      <c r="E31" s="7" t="str">
        <f>VLOOKUP(C31,'Meal Library'!$A$2:$I$237,9,FALSE())</f>
        <v>1 cup Corn Salsa from Customized Meals</v>
      </c>
      <c r="F31" s="6">
        <f>VLOOKUP(C31,'Meal Library'!$A$2:$I$237,4,FALSE())</f>
        <v>50</v>
      </c>
      <c r="G31" s="6">
        <f>VLOOKUP(C31,'Meal Library'!$A$2:$I$237,5,FALSE())</f>
        <v>2</v>
      </c>
      <c r="H31" s="6">
        <f>VLOOKUP(C31,'Meal Library'!$A$2:$I$237,6,FALSE())</f>
        <v>11</v>
      </c>
      <c r="I31" s="6">
        <f>VLOOKUP(C31,'Meal Library'!$A$2:$I$237,7,FALSE())</f>
        <v>0</v>
      </c>
    </row>
    <row r="32" spans="1:9" x14ac:dyDescent="0.2">
      <c r="A32" s="10" t="s">
        <v>793</v>
      </c>
      <c r="B32" s="10" t="s">
        <v>821</v>
      </c>
      <c r="C32" s="10"/>
      <c r="D32" s="10"/>
      <c r="E32" s="10"/>
      <c r="F32" s="10">
        <f>SUM(F27:F31)</f>
        <v>2260</v>
      </c>
      <c r="G32" s="10">
        <f>SUM(G27:G31)</f>
        <v>173</v>
      </c>
      <c r="H32" s="10">
        <f>SUM(H27:H31)</f>
        <v>240</v>
      </c>
      <c r="I32" s="10">
        <f>SUM(I27:I31)</f>
        <v>70</v>
      </c>
    </row>
    <row r="34" spans="1:9" ht="42" x14ac:dyDescent="0.2">
      <c r="A34" s="7" t="s">
        <v>794</v>
      </c>
      <c r="B34" s="7" t="s">
        <v>781</v>
      </c>
      <c r="C34" s="6">
        <v>105</v>
      </c>
      <c r="D34" s="7" t="str">
        <f>VLOOKUP(C34,'Meal Library'!$A$2:$I$237,2,FALSE())</f>
        <v>Hainan Chicken w/ Rice + Scallion</v>
      </c>
      <c r="E34" s="7" t="str">
        <f>VLOOKUP(C34,'Meal Library'!$A$2:$I$237,9,FALSE())</f>
        <v>6 oz Sousvide Chicken Breast + 6 oz White Rice + 6 oz Broccoli + 2 tbsp Ginger Scallion Sauce. Verified via Add-to-Cart gate.</v>
      </c>
      <c r="F34" s="6">
        <f>VLOOKUP(C34,'Meal Library'!$A$2:$I$237,4,FALSE())</f>
        <v>790</v>
      </c>
      <c r="G34" s="6">
        <f>VLOOKUP(C34,'Meal Library'!$A$2:$I$237,5,FALSE())</f>
        <v>61</v>
      </c>
      <c r="H34" s="6">
        <f>VLOOKUP(C34,'Meal Library'!$A$2:$I$237,6,FALSE())</f>
        <v>61</v>
      </c>
      <c r="I34" s="6">
        <f>VLOOKUP(C34,'Meal Library'!$A$2:$I$237,7,FALSE())</f>
        <v>34</v>
      </c>
    </row>
    <row r="35" spans="1:9" ht="42" x14ac:dyDescent="0.2">
      <c r="A35" s="7"/>
      <c r="B35" s="7" t="s">
        <v>782</v>
      </c>
      <c r="C35" s="6">
        <v>64</v>
      </c>
      <c r="D35" s="7" t="str">
        <f>VLOOKUP(C35,'Meal Library'!$A$2:$I$237,2,FALSE())</f>
        <v>Shrimp &amp; Veg Pasta Marinara</v>
      </c>
      <c r="E35" s="7" t="str">
        <f>VLOOKUP(C35,'Meal Library'!$A$2:$I$237,9,FALSE())</f>
        <v>6 oz Cajun Shrimp + 6 oz Whole Wheat Penne + 4 oz Roasted Veg Medley + 1 cup Marinara + .25 oz Parmesan. Verified via Add-to-Cart gate.</v>
      </c>
      <c r="F35" s="6">
        <f>VLOOKUP(C35,'Meal Library'!$A$2:$I$237,4,FALSE())</f>
        <v>680</v>
      </c>
      <c r="G35" s="6">
        <f>VLOOKUP(C35,'Meal Library'!$A$2:$I$237,5,FALSE())</f>
        <v>40</v>
      </c>
      <c r="H35" s="6">
        <f>VLOOKUP(C35,'Meal Library'!$A$2:$I$237,6,FALSE())</f>
        <v>82</v>
      </c>
      <c r="I35" s="6">
        <f>VLOOKUP(C35,'Meal Library'!$A$2:$I$237,7,FALSE())</f>
        <v>25</v>
      </c>
    </row>
    <row r="36" spans="1:9" x14ac:dyDescent="0.2">
      <c r="A36" s="7"/>
      <c r="B36" s="7" t="s">
        <v>783</v>
      </c>
      <c r="C36" s="6">
        <v>90</v>
      </c>
      <c r="D36" s="7" t="str">
        <f>VLOOKUP(C36,'Meal Library'!$A$2:$I$237,2,FALSE())</f>
        <v>The Cubano</v>
      </c>
      <c r="E36" s="7" t="str">
        <f>VLOOKUP(C36,'Meal Library'!$A$2:$I$237,9,FALSE())</f>
        <v>Cubano Sandwich (single-option dish)</v>
      </c>
      <c r="F36" s="6">
        <f>VLOOKUP(C36,'Meal Library'!$A$2:$I$237,4,FALSE())</f>
        <v>610</v>
      </c>
      <c r="G36" s="6">
        <f>VLOOKUP(C36,'Meal Library'!$A$2:$I$237,5,FALSE())</f>
        <v>49</v>
      </c>
      <c r="H36" s="6">
        <f>VLOOKUP(C36,'Meal Library'!$A$2:$I$237,6,FALSE())</f>
        <v>78</v>
      </c>
      <c r="I36" s="6">
        <f>VLOOKUP(C36,'Meal Library'!$A$2:$I$237,7,FALSE())</f>
        <v>14</v>
      </c>
    </row>
    <row r="37" spans="1:9" x14ac:dyDescent="0.2">
      <c r="A37" s="7"/>
      <c r="B37" s="7" t="s">
        <v>784</v>
      </c>
      <c r="C37" s="6">
        <v>603</v>
      </c>
      <c r="D37" s="7" t="str">
        <f>VLOOKUP(C37,'Meal Library'!$A$2:$I$237,2,FALSE())</f>
        <v>CM Teriyaki Chicken Thigh (4oz)</v>
      </c>
      <c r="E37" s="7" t="str">
        <f>VLOOKUP(C37,'Meal Library'!$A$2:$I$237,9,FALSE())</f>
        <v>4 oz Teriyaki Chicken Thigh from Customized Meals</v>
      </c>
      <c r="F37" s="6">
        <f>VLOOKUP(C37,'Meal Library'!$A$2:$I$237,4,FALSE())</f>
        <v>170</v>
      </c>
      <c r="G37" s="6">
        <f>VLOOKUP(C37,'Meal Library'!$A$2:$I$237,5,FALSE())</f>
        <v>23</v>
      </c>
      <c r="H37" s="6">
        <f>VLOOKUP(C37,'Meal Library'!$A$2:$I$237,6,FALSE())</f>
        <v>8</v>
      </c>
      <c r="I37" s="6">
        <f>VLOOKUP(C37,'Meal Library'!$A$2:$I$237,7,FALSE())</f>
        <v>4.5</v>
      </c>
    </row>
    <row r="38" spans="1:9" x14ac:dyDescent="0.2">
      <c r="A38" s="10" t="s">
        <v>794</v>
      </c>
      <c r="B38" s="10" t="s">
        <v>821</v>
      </c>
      <c r="C38" s="10"/>
      <c r="D38" s="10"/>
      <c r="E38" s="10"/>
      <c r="F38" s="10">
        <f>SUM(F34:F37)</f>
        <v>2250</v>
      </c>
      <c r="G38" s="10">
        <f>SUM(G34:G37)</f>
        <v>173</v>
      </c>
      <c r="H38" s="10">
        <f>SUM(H34:H37)</f>
        <v>229</v>
      </c>
      <c r="I38" s="10">
        <f>SUM(I34:I37)</f>
        <v>77.5</v>
      </c>
    </row>
    <row r="40" spans="1:9" ht="28" x14ac:dyDescent="0.2">
      <c r="A40" s="7" t="s">
        <v>795</v>
      </c>
      <c r="B40" s="7" t="s">
        <v>781</v>
      </c>
      <c r="C40" s="6">
        <v>41</v>
      </c>
      <c r="D40" s="7" t="str">
        <f>VLOOKUP(C40,'Meal Library'!$A$2:$I$237,2,FALSE())</f>
        <v>Chicken Tikka w/ Rice and Veg</v>
      </c>
      <c r="E40" s="7" t="str">
        <f>VLOOKUP(C40,'Meal Library'!$A$2:$I$237,9,FALSE())</f>
        <v>6 oz Chicken Tikka + 6 oz White Rice + 6 oz Fajita Veg Mix + 2 tbsp Cilantro Lime Sauce. Verified via Add-to-Cart gate.</v>
      </c>
      <c r="F40" s="6">
        <f>VLOOKUP(C40,'Meal Library'!$A$2:$I$237,4,FALSE())</f>
        <v>810</v>
      </c>
      <c r="G40" s="6">
        <f>VLOOKUP(C40,'Meal Library'!$A$2:$I$237,5,FALSE())</f>
        <v>63</v>
      </c>
      <c r="H40" s="6">
        <f>VLOOKUP(C40,'Meal Library'!$A$2:$I$237,6,FALSE())</f>
        <v>77</v>
      </c>
      <c r="I40" s="6">
        <f>VLOOKUP(C40,'Meal Library'!$A$2:$I$237,7,FALSE())</f>
        <v>29</v>
      </c>
    </row>
    <row r="41" spans="1:9" ht="28" x14ac:dyDescent="0.2">
      <c r="A41" s="7"/>
      <c r="B41" s="7" t="s">
        <v>782</v>
      </c>
      <c r="C41" s="6">
        <v>124</v>
      </c>
      <c r="D41" s="7" t="str">
        <f>VLOOKUP(C41,'Meal Library'!$A$2:$I$237,2,FALSE())</f>
        <v>Vegan Meatballs w/ Pasta Marinara</v>
      </c>
      <c r="E41" s="7" t="str">
        <f>VLOOKUP(C41,'Meal Library'!$A$2:$I$237,9,FALSE())</f>
        <v>6 Vegan Meatballs + 6 oz Whole Wheat Penne + 1 cup Marinara + .25 oz Parmesan. Verified via Add-to-Cart gate.</v>
      </c>
      <c r="F41" s="6">
        <f>VLOOKUP(C41,'Meal Library'!$A$2:$I$237,4,FALSE())</f>
        <v>650</v>
      </c>
      <c r="G41" s="6">
        <f>VLOOKUP(C41,'Meal Library'!$A$2:$I$237,5,FALSE())</f>
        <v>39</v>
      </c>
      <c r="H41" s="6">
        <f>VLOOKUP(C41,'Meal Library'!$A$2:$I$237,6,FALSE())</f>
        <v>77</v>
      </c>
      <c r="I41" s="6">
        <f>VLOOKUP(C41,'Meal Library'!$A$2:$I$237,7,FALSE())</f>
        <v>24</v>
      </c>
    </row>
    <row r="42" spans="1:9" ht="42" x14ac:dyDescent="0.2">
      <c r="A42" s="7"/>
      <c r="B42" s="7" t="s">
        <v>783</v>
      </c>
      <c r="C42" s="6">
        <v>128</v>
      </c>
      <c r="D42" s="7" t="str">
        <f>VLOOKUP(C42,'Meal Library'!$A$2:$I$237,2,FALSE())</f>
        <v>Build-Your-Own Pasta Bowl</v>
      </c>
      <c r="E42" s="7" t="str">
        <f>VLOOKUP(C42,'Meal Library'!$A$2:$I$237,9,FALSE())</f>
        <v>6 oz Smoked Paprika Chicken Breast + 6 oz Whole Wheat Penne Pasta + 6 oz Broccoli + 4 tbsp Red Bell Pepper Sauce + 2 tbsp Cheddar. Verified via Add-to-Cart gate.</v>
      </c>
      <c r="F42" s="6">
        <f>VLOOKUP(C42,'Meal Library'!$A$2:$I$237,4,FALSE())</f>
        <v>650</v>
      </c>
      <c r="G42" s="6">
        <f>VLOOKUP(C42,'Meal Library'!$A$2:$I$237,5,FALSE())</f>
        <v>69</v>
      </c>
      <c r="H42" s="6">
        <f>VLOOKUP(C42,'Meal Library'!$A$2:$I$237,6,FALSE())</f>
        <v>68</v>
      </c>
      <c r="I42" s="6">
        <f>VLOOKUP(C42,'Meal Library'!$A$2:$I$237,7,FALSE())</f>
        <v>16</v>
      </c>
    </row>
    <row r="43" spans="1:9" ht="28" x14ac:dyDescent="0.2">
      <c r="A43" s="7"/>
      <c r="B43" s="7" t="s">
        <v>784</v>
      </c>
      <c r="C43" s="6">
        <v>8029</v>
      </c>
      <c r="D43" s="7" t="str">
        <f>VLOOKUP(C43,'Meal Library'!$A$2:$I$237,2,FALSE())</f>
        <v>Custom LF Combo: 4 oz Brussels Sprouts + 4 oz Garlic Baked Mushrooms</v>
      </c>
      <c r="E43" s="7" t="str">
        <f>VLOOKUP(C43,'Meal Library'!$A$2:$I$237,9,FALSE())</f>
        <v>4 oz Brussels Sprouts + 4 oz Garlic Baked Mushrooms  (build via Customized Meals on localfoodz.co)</v>
      </c>
      <c r="F43" s="6">
        <f>VLOOKUP(C43,'Meal Library'!$A$2:$I$237,4,FALSE())</f>
        <v>200</v>
      </c>
      <c r="G43" s="6">
        <f>VLOOKUP(C43,'Meal Library'!$A$2:$I$237,5,FALSE())</f>
        <v>7</v>
      </c>
      <c r="H43" s="6">
        <f>VLOOKUP(C43,'Meal Library'!$A$2:$I$237,6,FALSE())</f>
        <v>16</v>
      </c>
      <c r="I43" s="6">
        <f>VLOOKUP(C43,'Meal Library'!$A$2:$I$237,7,FALSE())</f>
        <v>14.5</v>
      </c>
    </row>
    <row r="44" spans="1:9" x14ac:dyDescent="0.2">
      <c r="A44" s="10" t="s">
        <v>795</v>
      </c>
      <c r="B44" s="10" t="s">
        <v>821</v>
      </c>
      <c r="C44" s="10"/>
      <c r="D44" s="10"/>
      <c r="E44" s="10"/>
      <c r="F44" s="10">
        <f>SUM(F40:F43)</f>
        <v>2310</v>
      </c>
      <c r="G44" s="10">
        <f>SUM(G40:G43)</f>
        <v>178</v>
      </c>
      <c r="H44" s="10">
        <f>SUM(H40:H43)</f>
        <v>238</v>
      </c>
      <c r="I44" s="10">
        <f>SUM(I40:I43)</f>
        <v>83.5</v>
      </c>
    </row>
    <row r="46" spans="1:9" ht="42" x14ac:dyDescent="0.2">
      <c r="A46" s="7" t="s">
        <v>796</v>
      </c>
      <c r="B46" s="7" t="s">
        <v>781</v>
      </c>
      <c r="C46" s="6">
        <v>64</v>
      </c>
      <c r="D46" s="7" t="str">
        <f>VLOOKUP(C46,'Meal Library'!$A$2:$I$237,2,FALSE())</f>
        <v>Shrimp &amp; Veg Pasta Marinara</v>
      </c>
      <c r="E46" s="7" t="str">
        <f>VLOOKUP(C46,'Meal Library'!$A$2:$I$237,9,FALSE())</f>
        <v>6 oz Cajun Shrimp + 6 oz Whole Wheat Penne + 4 oz Roasted Veg Medley + 1 cup Marinara + .25 oz Parmesan. Verified via Add-to-Cart gate.</v>
      </c>
      <c r="F46" s="6">
        <f>VLOOKUP(C46,'Meal Library'!$A$2:$I$237,4,FALSE())</f>
        <v>680</v>
      </c>
      <c r="G46" s="6">
        <f>VLOOKUP(C46,'Meal Library'!$A$2:$I$237,5,FALSE())</f>
        <v>40</v>
      </c>
      <c r="H46" s="6">
        <f>VLOOKUP(C46,'Meal Library'!$A$2:$I$237,6,FALSE())</f>
        <v>82</v>
      </c>
      <c r="I46" s="6">
        <f>VLOOKUP(C46,'Meal Library'!$A$2:$I$237,7,FALSE())</f>
        <v>25</v>
      </c>
    </row>
    <row r="47" spans="1:9" ht="28" x14ac:dyDescent="0.2">
      <c r="A47" s="7"/>
      <c r="B47" s="7" t="s">
        <v>782</v>
      </c>
      <c r="C47" s="6">
        <v>41</v>
      </c>
      <c r="D47" s="7" t="str">
        <f>VLOOKUP(C47,'Meal Library'!$A$2:$I$237,2,FALSE())</f>
        <v>Chicken Tikka w/ Rice and Veg</v>
      </c>
      <c r="E47" s="7" t="str">
        <f>VLOOKUP(C47,'Meal Library'!$A$2:$I$237,9,FALSE())</f>
        <v>6 oz Chicken Tikka + 6 oz White Rice + 6 oz Fajita Veg Mix + 2 tbsp Cilantro Lime Sauce. Verified via Add-to-Cart gate.</v>
      </c>
      <c r="F47" s="6">
        <f>VLOOKUP(C47,'Meal Library'!$A$2:$I$237,4,FALSE())</f>
        <v>810</v>
      </c>
      <c r="G47" s="6">
        <f>VLOOKUP(C47,'Meal Library'!$A$2:$I$237,5,FALSE())</f>
        <v>63</v>
      </c>
      <c r="H47" s="6">
        <f>VLOOKUP(C47,'Meal Library'!$A$2:$I$237,6,FALSE())</f>
        <v>77</v>
      </c>
      <c r="I47" s="6">
        <f>VLOOKUP(C47,'Meal Library'!$A$2:$I$237,7,FALSE())</f>
        <v>29</v>
      </c>
    </row>
    <row r="48" spans="1:9" ht="28" x14ac:dyDescent="0.2">
      <c r="A48" s="7"/>
      <c r="B48" s="7" t="s">
        <v>783</v>
      </c>
      <c r="C48" s="6">
        <v>312</v>
      </c>
      <c r="D48" s="7" t="str">
        <f>VLOOKUP(C48,'Meal Library'!$A$2:$I$237,2,FALSE())</f>
        <v>BYO: Chicken Tikka + Brown Rice + Cauliflower Rice</v>
      </c>
      <c r="E48" s="7" t="str">
        <f>VLOOKUP(C48,'Meal Library'!$A$2:$I$237,9,FALSE())</f>
        <v>6 oz Chicken Tikka + 4 oz Brown Rice + 1 cup Lime and Scallion Cauliflower Rice</v>
      </c>
      <c r="F48" s="6">
        <f>VLOOKUP(C48,'Meal Library'!$A$2:$I$237,4,FALSE())</f>
        <v>615</v>
      </c>
      <c r="G48" s="6">
        <f>VLOOKUP(C48,'Meal Library'!$A$2:$I$237,5,FALSE())</f>
        <v>62</v>
      </c>
      <c r="H48" s="6">
        <f>VLOOKUP(C48,'Meal Library'!$A$2:$I$237,6,FALSE())</f>
        <v>53</v>
      </c>
      <c r="I48" s="6">
        <f>VLOOKUP(C48,'Meal Library'!$A$2:$I$237,7,FALSE())</f>
        <v>21</v>
      </c>
    </row>
    <row r="49" spans="1:9" x14ac:dyDescent="0.2">
      <c r="A49" s="7"/>
      <c r="B49" s="7" t="s">
        <v>784</v>
      </c>
      <c r="C49" s="6">
        <v>626</v>
      </c>
      <c r="D49" s="7" t="str">
        <f>VLOOKUP(C49,'Meal Library'!$A$2:$I$237,2,FALSE())</f>
        <v>CM Vegan Meatballs (3)</v>
      </c>
      <c r="E49" s="7" t="str">
        <f>VLOOKUP(C49,'Meal Library'!$A$2:$I$237,9,FALSE())</f>
        <v>3 Vegan Meatballs from Customized Meals</v>
      </c>
      <c r="F49" s="6">
        <f>VLOOKUP(C49,'Meal Library'!$A$2:$I$237,4,FALSE())</f>
        <v>140</v>
      </c>
      <c r="G49" s="6">
        <f>VLOOKUP(C49,'Meal Library'!$A$2:$I$237,5,FALSE())</f>
        <v>13</v>
      </c>
      <c r="H49" s="6">
        <f>VLOOKUP(C49,'Meal Library'!$A$2:$I$237,6,FALSE())</f>
        <v>3</v>
      </c>
      <c r="I49" s="6">
        <f>VLOOKUP(C49,'Meal Library'!$A$2:$I$237,7,FALSE())</f>
        <v>9</v>
      </c>
    </row>
    <row r="50" spans="1:9" x14ac:dyDescent="0.2">
      <c r="A50" s="10" t="s">
        <v>796</v>
      </c>
      <c r="B50" s="10" t="s">
        <v>821</v>
      </c>
      <c r="C50" s="10"/>
      <c r="D50" s="10"/>
      <c r="E50" s="10"/>
      <c r="F50" s="10">
        <f>SUM(F46:F49)</f>
        <v>2245</v>
      </c>
      <c r="G50" s="10">
        <f>SUM(G46:G49)</f>
        <v>178</v>
      </c>
      <c r="H50" s="10">
        <f>SUM(H46:H49)</f>
        <v>215</v>
      </c>
      <c r="I50" s="10">
        <f>SUM(I46:I49)</f>
        <v>84</v>
      </c>
    </row>
    <row r="52" spans="1:9" x14ac:dyDescent="0.2">
      <c r="A52" s="11"/>
      <c r="B52" s="11" t="s">
        <v>797</v>
      </c>
      <c r="C52" s="11"/>
      <c r="D52" s="11"/>
      <c r="E52" s="11"/>
      <c r="F52" s="11">
        <f>AVERAGE(F11,F19,F25,F32,F38,F44,F50)</f>
        <v>2239.2857142857142</v>
      </c>
      <c r="G52" s="11">
        <f>AVERAGE(G11,G19,G25,G32,G38,G44,G50)</f>
        <v>171.85714285714286</v>
      </c>
      <c r="H52" s="11">
        <f>AVERAGE(H11,H19,H25,H32,H38,H44,H50)</f>
        <v>230</v>
      </c>
      <c r="I52" s="11">
        <f>AVERAGE(I11,I19,I25,I32,I38,I44,I50)</f>
        <v>77.071428571428569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822</v>
      </c>
      <c r="C1" s="9" t="s">
        <v>823</v>
      </c>
      <c r="F1" s="9" t="s">
        <v>824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33</v>
      </c>
      <c r="D5" s="7" t="str">
        <f>VLOOKUP(C5,'Meal Library'!$A$2:$I$237,2,FALSE())</f>
        <v>Chicken Quesadilla</v>
      </c>
      <c r="E5" s="7" t="str">
        <f>VLOOKUP(C5,'Meal Library'!$A$2:$I$237,9,FALSE())</f>
        <v>Chicken Quesadilla + 2 tbsp Sour Cream + 2 oz Guacamole. Verified via Add-to-Cart gate.</v>
      </c>
      <c r="F5" s="6">
        <f>VLOOKUP(C5,'Meal Library'!$A$2:$I$237,4,FALSE())</f>
        <v>890</v>
      </c>
      <c r="G5" s="6">
        <f>VLOOKUP(C5,'Meal Library'!$A$2:$I$237,5,FALSE())</f>
        <v>66</v>
      </c>
      <c r="H5" s="6">
        <f>VLOOKUP(C5,'Meal Library'!$A$2:$I$237,6,FALSE())</f>
        <v>76</v>
      </c>
      <c r="I5" s="6">
        <f>VLOOKUP(C5,'Meal Library'!$A$2:$I$237,7,FALSE())</f>
        <v>35</v>
      </c>
    </row>
    <row r="6" spans="1:9" ht="28" x14ac:dyDescent="0.2">
      <c r="A6" s="7"/>
      <c r="B6" s="7" t="s">
        <v>782</v>
      </c>
      <c r="C6" s="6">
        <v>41</v>
      </c>
      <c r="D6" s="7" t="str">
        <f>VLOOKUP(C6,'Meal Library'!$A$2:$I$237,2,FALSE())</f>
        <v>Chicken Tikka w/ Rice and Veg</v>
      </c>
      <c r="E6" s="7" t="str">
        <f>VLOOKUP(C6,'Meal Library'!$A$2:$I$237,9,FALSE())</f>
        <v>6 oz Chicken Tikka + 6 oz White Rice + 6 oz Fajita Veg Mix + 2 tbsp Cilantro Lime Sauce. Verified via Add-to-Cart gate.</v>
      </c>
      <c r="F6" s="6">
        <f>VLOOKUP(C6,'Meal Library'!$A$2:$I$237,4,FALSE())</f>
        <v>810</v>
      </c>
      <c r="G6" s="6">
        <f>VLOOKUP(C6,'Meal Library'!$A$2:$I$237,5,FALSE())</f>
        <v>63</v>
      </c>
      <c r="H6" s="6">
        <f>VLOOKUP(C6,'Meal Library'!$A$2:$I$237,6,FALSE())</f>
        <v>77</v>
      </c>
      <c r="I6" s="6">
        <f>VLOOKUP(C6,'Meal Library'!$A$2:$I$237,7,FALSE())</f>
        <v>29</v>
      </c>
    </row>
    <row r="7" spans="1:9" x14ac:dyDescent="0.2">
      <c r="A7" s="7"/>
      <c r="B7" s="7" t="s">
        <v>783</v>
      </c>
      <c r="C7" s="6">
        <v>603</v>
      </c>
      <c r="D7" s="7" t="str">
        <f>VLOOKUP(C7,'Meal Library'!$A$2:$I$237,2,FALSE())</f>
        <v>CM Teriyaki Chicken Thigh (4oz)</v>
      </c>
      <c r="E7" s="7" t="str">
        <f>VLOOKUP(C7,'Meal Library'!$A$2:$I$237,9,FALSE())</f>
        <v>4 oz Teriyaki Chicken Thigh from Customized Meals</v>
      </c>
      <c r="F7" s="6">
        <f>VLOOKUP(C7,'Meal Library'!$A$2:$I$237,4,FALSE())</f>
        <v>170</v>
      </c>
      <c r="G7" s="6">
        <f>VLOOKUP(C7,'Meal Library'!$A$2:$I$237,5,FALSE())</f>
        <v>23</v>
      </c>
      <c r="H7" s="6">
        <f>VLOOKUP(C7,'Meal Library'!$A$2:$I$237,6,FALSE())</f>
        <v>8</v>
      </c>
      <c r="I7" s="6">
        <f>VLOOKUP(C7,'Meal Library'!$A$2:$I$237,7,FALSE())</f>
        <v>4.5</v>
      </c>
    </row>
    <row r="8" spans="1:9" ht="28" x14ac:dyDescent="0.2">
      <c r="A8" s="7"/>
      <c r="B8" s="7" t="s">
        <v>784</v>
      </c>
      <c r="C8" s="6">
        <v>231</v>
      </c>
      <c r="D8" s="7" t="str">
        <f>VLOOKUP(C8,'Meal Library'!$A$2:$I$237,2,FALSE())</f>
        <v>Apple (1 cup)</v>
      </c>
      <c r="E8" s="7" t="str">
        <f>VLOOKUP(C8,'Meal Library'!$A$2:$I$237,9,FALSE())</f>
        <v>1 Cup sliced Apple from the Fruits menu. Verified via Add-to-Cart gate at localfoodz.co/menu/fruits.</v>
      </c>
      <c r="F8" s="6">
        <f>VLOOKUP(C8,'Meal Library'!$A$2:$I$237,4,FALSE())</f>
        <v>90</v>
      </c>
      <c r="G8" s="6">
        <f>VLOOKUP(C8,'Meal Library'!$A$2:$I$237,5,FALSE())</f>
        <v>0</v>
      </c>
      <c r="H8" s="6">
        <f>VLOOKUP(C8,'Meal Library'!$A$2:$I$237,6,FALSE())</f>
        <v>25</v>
      </c>
      <c r="I8" s="6">
        <f>VLOOKUP(C8,'Meal Library'!$A$2:$I$237,7,FALSE())</f>
        <v>0</v>
      </c>
    </row>
    <row r="9" spans="1:9" ht="28" x14ac:dyDescent="0.2">
      <c r="A9" s="7"/>
      <c r="B9" s="7" t="s">
        <v>785</v>
      </c>
      <c r="C9" s="6">
        <v>232</v>
      </c>
      <c r="D9" s="7" t="str">
        <f>VLOOKUP(C9,'Meal Library'!$A$2:$I$237,2,FALSE())</f>
        <v>Orange (1 cup)</v>
      </c>
      <c r="E9" s="7" t="str">
        <f>VLOOKUP(C9,'Meal Library'!$A$2:$I$237,9,FALSE())</f>
        <v>1 Cup Orange segments from the Fruits menu. Verified via Add-to-Cart gate at localfoodz.co/menu/fruits.</v>
      </c>
      <c r="F9" s="6">
        <f>VLOOKUP(C9,'Meal Library'!$A$2:$I$237,4,FALSE())</f>
        <v>70</v>
      </c>
      <c r="G9" s="6">
        <f>VLOOKUP(C9,'Meal Library'!$A$2:$I$237,5,FALSE())</f>
        <v>1</v>
      </c>
      <c r="H9" s="6">
        <f>VLOOKUP(C9,'Meal Library'!$A$2:$I$237,6,FALSE())</f>
        <v>17</v>
      </c>
      <c r="I9" s="6">
        <f>VLOOKUP(C9,'Meal Library'!$A$2:$I$237,7,FALSE())</f>
        <v>0</v>
      </c>
    </row>
    <row r="10" spans="1:9" x14ac:dyDescent="0.2">
      <c r="A10" s="7"/>
      <c r="B10" s="7" t="s">
        <v>786</v>
      </c>
      <c r="C10" s="6">
        <v>96</v>
      </c>
      <c r="D10" s="7" t="str">
        <f>VLOOKUP(C10,'Meal Library'!$A$2:$I$237,2,FALSE())</f>
        <v>Pumpkin Muffins (2)</v>
      </c>
      <c r="E10" s="7" t="str">
        <f>VLOOKUP(C10,'Meal Library'!$A$2:$I$237,9,FALSE())</f>
        <v>2 muffins (smallest serving). Verified via Add-to-Cart gate.</v>
      </c>
      <c r="F10" s="6">
        <f>VLOOKUP(C10,'Meal Library'!$A$2:$I$237,4,FALSE())</f>
        <v>140</v>
      </c>
      <c r="G10" s="6">
        <f>VLOOKUP(C10,'Meal Library'!$A$2:$I$237,5,FALSE())</f>
        <v>12</v>
      </c>
      <c r="H10" s="6">
        <f>VLOOKUP(C10,'Meal Library'!$A$2:$I$237,6,FALSE())</f>
        <v>44</v>
      </c>
      <c r="I10" s="6">
        <f>VLOOKUP(C10,'Meal Library'!$A$2:$I$237,7,FALSE())</f>
        <v>8</v>
      </c>
    </row>
    <row r="11" spans="1:9" x14ac:dyDescent="0.2">
      <c r="A11" s="10" t="s">
        <v>780</v>
      </c>
      <c r="B11" s="10" t="s">
        <v>825</v>
      </c>
      <c r="C11" s="10"/>
      <c r="D11" s="10"/>
      <c r="E11" s="10"/>
      <c r="F11" s="10">
        <f>SUM(F5:F10)</f>
        <v>2170</v>
      </c>
      <c r="G11" s="10">
        <f>SUM(G5:G10)</f>
        <v>165</v>
      </c>
      <c r="H11" s="10">
        <f>SUM(H5:H10)</f>
        <v>247</v>
      </c>
      <c r="I11" s="10">
        <f>SUM(I5:I10)</f>
        <v>76.5</v>
      </c>
    </row>
    <row r="13" spans="1:9" ht="42" x14ac:dyDescent="0.2">
      <c r="A13" s="7" t="s">
        <v>790</v>
      </c>
      <c r="B13" s="7" t="s">
        <v>781</v>
      </c>
      <c r="C13" s="6">
        <v>105</v>
      </c>
      <c r="D13" s="7" t="str">
        <f>VLOOKUP(C13,'Meal Library'!$A$2:$I$237,2,FALSE())</f>
        <v>Hainan Chicken w/ Rice + Scallion</v>
      </c>
      <c r="E13" s="7" t="str">
        <f>VLOOKUP(C13,'Meal Library'!$A$2:$I$237,9,FALSE())</f>
        <v>6 oz Sousvide Chicken Breast + 6 oz White Rice + 6 oz Broccoli + 2 tbsp Ginger Scallion Sauce. Verified via Add-to-Cart gate.</v>
      </c>
      <c r="F13" s="6">
        <f>VLOOKUP(C13,'Meal Library'!$A$2:$I$237,4,FALSE())</f>
        <v>790</v>
      </c>
      <c r="G13" s="6">
        <f>VLOOKUP(C13,'Meal Library'!$A$2:$I$237,5,FALSE())</f>
        <v>61</v>
      </c>
      <c r="H13" s="6">
        <f>VLOOKUP(C13,'Meal Library'!$A$2:$I$237,6,FALSE())</f>
        <v>61</v>
      </c>
      <c r="I13" s="6">
        <f>VLOOKUP(C13,'Meal Library'!$A$2:$I$237,7,FALSE())</f>
        <v>34</v>
      </c>
    </row>
    <row r="14" spans="1:9" ht="42" x14ac:dyDescent="0.2">
      <c r="A14" s="7"/>
      <c r="B14" s="7" t="s">
        <v>782</v>
      </c>
      <c r="C14" s="6">
        <v>78</v>
      </c>
      <c r="D14" s="7" t="str">
        <f>VLOOKUP(C14,'Meal Library'!$A$2:$I$237,2,FALSE())</f>
        <v>Oven-Baked Chicken Parmesan</v>
      </c>
      <c r="E14" s="7" t="str">
        <f>VLOOKUP(C14,'Meal Library'!$A$2:$I$237,9,FALSE())</f>
        <v>1 unit Chicken Parmesan + 3 oz Broccoli &amp; Carrots (no pasta — whole wheat breading on chicken). Verified via Add-to-Cart gate.</v>
      </c>
      <c r="F14" s="6">
        <f>VLOOKUP(C14,'Meal Library'!$A$2:$I$237,4,FALSE())</f>
        <v>780</v>
      </c>
      <c r="G14" s="6">
        <f>VLOOKUP(C14,'Meal Library'!$A$2:$I$237,5,FALSE())</f>
        <v>71</v>
      </c>
      <c r="H14" s="6">
        <f>VLOOKUP(C14,'Meal Library'!$A$2:$I$237,6,FALSE())</f>
        <v>64</v>
      </c>
      <c r="I14" s="6">
        <f>VLOOKUP(C14,'Meal Library'!$A$2:$I$237,7,FALSE())</f>
        <v>26</v>
      </c>
    </row>
    <row r="15" spans="1:9" x14ac:dyDescent="0.2">
      <c r="A15" s="7"/>
      <c r="B15" s="7" t="s">
        <v>783</v>
      </c>
      <c r="C15" s="6">
        <v>68</v>
      </c>
      <c r="D15" s="7" t="str">
        <f>VLOOKUP(C15,'Meal Library'!$A$2:$I$237,2,FALSE())</f>
        <v>Turkey Chili on Banza Pasta</v>
      </c>
      <c r="E15" s="7" t="str">
        <f>VLOOKUP(C15,'Meal Library'!$A$2:$I$237,9,FALSE())</f>
        <v>6 oz Turkey Chili + 6 oz Banza Pasta + Cheddar Cheese</v>
      </c>
      <c r="F15" s="6">
        <f>VLOOKUP(C15,'Meal Library'!$A$2:$I$237,4,FALSE())</f>
        <v>540</v>
      </c>
      <c r="G15" s="6">
        <f>VLOOKUP(C15,'Meal Library'!$A$2:$I$237,5,FALSE())</f>
        <v>37</v>
      </c>
      <c r="H15" s="6">
        <f>VLOOKUP(C15,'Meal Library'!$A$2:$I$237,6,FALSE())</f>
        <v>71</v>
      </c>
      <c r="I15" s="6">
        <f>VLOOKUP(C15,'Meal Library'!$A$2:$I$237,7,FALSE())</f>
        <v>15</v>
      </c>
    </row>
    <row r="16" spans="1:9" ht="28" x14ac:dyDescent="0.2">
      <c r="A16" s="7"/>
      <c r="B16" s="7" t="s">
        <v>784</v>
      </c>
      <c r="C16" s="6">
        <v>232</v>
      </c>
      <c r="D16" s="7" t="str">
        <f>VLOOKUP(C16,'Meal Library'!$A$2:$I$237,2,FALSE())</f>
        <v>Orange (1 cup)</v>
      </c>
      <c r="E16" s="7" t="str">
        <f>VLOOKUP(C16,'Meal Library'!$A$2:$I$237,9,FALSE())</f>
        <v>1 Cup Orange segments from the Fruits menu. Verified via Add-to-Cart gate at localfoodz.co/menu/fruits.</v>
      </c>
      <c r="F16" s="6">
        <f>VLOOKUP(C16,'Meal Library'!$A$2:$I$237,4,FALSE())</f>
        <v>70</v>
      </c>
      <c r="G16" s="6">
        <f>VLOOKUP(C16,'Meal Library'!$A$2:$I$237,5,FALSE())</f>
        <v>1</v>
      </c>
      <c r="H16" s="6">
        <f>VLOOKUP(C16,'Meal Library'!$A$2:$I$237,6,FALSE())</f>
        <v>17</v>
      </c>
      <c r="I16" s="6">
        <f>VLOOKUP(C16,'Meal Library'!$A$2:$I$237,7,FALSE())</f>
        <v>0</v>
      </c>
    </row>
    <row r="17" spans="1:9" x14ac:dyDescent="0.2">
      <c r="A17" s="10" t="s">
        <v>790</v>
      </c>
      <c r="B17" s="10" t="s">
        <v>825</v>
      </c>
      <c r="C17" s="10"/>
      <c r="D17" s="10"/>
      <c r="E17" s="10"/>
      <c r="F17" s="10">
        <f>SUM(F13:F16)</f>
        <v>2180</v>
      </c>
      <c r="G17" s="10">
        <f>SUM(G13:G16)</f>
        <v>170</v>
      </c>
      <c r="H17" s="10">
        <f>SUM(H13:H16)</f>
        <v>213</v>
      </c>
      <c r="I17" s="10">
        <f>SUM(I13:I16)</f>
        <v>75</v>
      </c>
    </row>
    <row r="19" spans="1:9" ht="42" x14ac:dyDescent="0.2">
      <c r="A19" s="7" t="s">
        <v>791</v>
      </c>
      <c r="B19" s="7" t="s">
        <v>781</v>
      </c>
      <c r="C19" s="6">
        <v>78</v>
      </c>
      <c r="D19" s="7" t="str">
        <f>VLOOKUP(C19,'Meal Library'!$A$2:$I$237,2,FALSE())</f>
        <v>Oven-Baked Chicken Parmesan</v>
      </c>
      <c r="E19" s="7" t="str">
        <f>VLOOKUP(C19,'Meal Library'!$A$2:$I$237,9,FALSE())</f>
        <v>1 unit Chicken Parmesan + 3 oz Broccoli &amp; Carrots (no pasta — whole wheat breading on chicken). Verified via Add-to-Cart gate.</v>
      </c>
      <c r="F19" s="6">
        <f>VLOOKUP(C19,'Meal Library'!$A$2:$I$237,4,FALSE())</f>
        <v>780</v>
      </c>
      <c r="G19" s="6">
        <f>VLOOKUP(C19,'Meal Library'!$A$2:$I$237,5,FALSE())</f>
        <v>71</v>
      </c>
      <c r="H19" s="6">
        <f>VLOOKUP(C19,'Meal Library'!$A$2:$I$237,6,FALSE())</f>
        <v>64</v>
      </c>
      <c r="I19" s="6">
        <f>VLOOKUP(C19,'Meal Library'!$A$2:$I$237,7,FALSE())</f>
        <v>26</v>
      </c>
    </row>
    <row r="20" spans="1:9" ht="28" x14ac:dyDescent="0.2">
      <c r="A20" s="7"/>
      <c r="B20" s="7" t="s">
        <v>782</v>
      </c>
      <c r="C20" s="6">
        <v>33</v>
      </c>
      <c r="D20" s="7" t="str">
        <f>VLOOKUP(C20,'Meal Library'!$A$2:$I$237,2,FALSE())</f>
        <v>Chicken Quesadilla</v>
      </c>
      <c r="E20" s="7" t="str">
        <f>VLOOKUP(C20,'Meal Library'!$A$2:$I$237,9,FALSE())</f>
        <v>Chicken Quesadilla + 2 tbsp Sour Cream + 2 oz Guacamole. Verified via Add-to-Cart gate.</v>
      </c>
      <c r="F20" s="6">
        <f>VLOOKUP(C20,'Meal Library'!$A$2:$I$237,4,FALSE())</f>
        <v>890</v>
      </c>
      <c r="G20" s="6">
        <f>VLOOKUP(C20,'Meal Library'!$A$2:$I$237,5,FALSE())</f>
        <v>66</v>
      </c>
      <c r="H20" s="6">
        <f>VLOOKUP(C20,'Meal Library'!$A$2:$I$237,6,FALSE())</f>
        <v>76</v>
      </c>
      <c r="I20" s="6">
        <f>VLOOKUP(C20,'Meal Library'!$A$2:$I$237,7,FALSE())</f>
        <v>35</v>
      </c>
    </row>
    <row r="21" spans="1:9" x14ac:dyDescent="0.2">
      <c r="A21" s="7"/>
      <c r="B21" s="7" t="s">
        <v>783</v>
      </c>
      <c r="C21" s="6">
        <v>97</v>
      </c>
      <c r="D21" s="7" t="str">
        <f>VLOOKUP(C21,'Meal Library'!$A$2:$I$237,2,FALSE())</f>
        <v>Veg Fritter (2)</v>
      </c>
      <c r="E21" s="7" t="str">
        <f>VLOOKUP(C21,'Meal Library'!$A$2:$I$237,9,FALSE())</f>
        <v>2 fritters, no sauce. Verified via Add-to-Cart gate.</v>
      </c>
      <c r="F21" s="6">
        <f>VLOOKUP(C21,'Meal Library'!$A$2:$I$237,4,FALSE())</f>
        <v>130</v>
      </c>
      <c r="G21" s="6">
        <f>VLOOKUP(C21,'Meal Library'!$A$2:$I$237,5,FALSE())</f>
        <v>3</v>
      </c>
      <c r="H21" s="6">
        <f>VLOOKUP(C21,'Meal Library'!$A$2:$I$237,6,FALSE())</f>
        <v>30</v>
      </c>
      <c r="I21" s="6">
        <f>VLOOKUP(C21,'Meal Library'!$A$2:$I$237,7,FALSE())</f>
        <v>0</v>
      </c>
    </row>
    <row r="22" spans="1:9" ht="28" x14ac:dyDescent="0.2">
      <c r="A22" s="7"/>
      <c r="B22" s="7" t="s">
        <v>784</v>
      </c>
      <c r="C22" s="6">
        <v>230</v>
      </c>
      <c r="D22" s="7" t="str">
        <f>VLOOKUP(C22,'Meal Library'!$A$2:$I$237,2,FALSE())</f>
        <v>Banana (1 piece)</v>
      </c>
      <c r="E22" s="7" t="str">
        <f>VLOOKUP(C22,'Meal Library'!$A$2:$I$237,9,FALSE())</f>
        <v>1 Banana from the Fruits menu. Verified via Add-to-Cart gate at localfoodz.co/menu/fruits.</v>
      </c>
      <c r="F22" s="6">
        <f>VLOOKUP(C22,'Meal Library'!$A$2:$I$237,4,FALSE())</f>
        <v>110</v>
      </c>
      <c r="G22" s="6">
        <f>VLOOKUP(C22,'Meal Library'!$A$2:$I$237,5,FALSE())</f>
        <v>1</v>
      </c>
      <c r="H22" s="6">
        <f>VLOOKUP(C22,'Meal Library'!$A$2:$I$237,6,FALSE())</f>
        <v>27</v>
      </c>
      <c r="I22" s="6">
        <f>VLOOKUP(C22,'Meal Library'!$A$2:$I$237,7,FALSE())</f>
        <v>0</v>
      </c>
    </row>
    <row r="23" spans="1:9" ht="28" x14ac:dyDescent="0.2">
      <c r="A23" s="7"/>
      <c r="B23" s="7" t="s">
        <v>785</v>
      </c>
      <c r="C23" s="6">
        <v>8015</v>
      </c>
      <c r="D23" s="7" t="str">
        <f>VLOOKUP(C23,'Meal Library'!$A$2:$I$237,2,FALSE())</f>
        <v>Custom LF Combo: 4 oz Ginger Soy Tilapia + 4 oz Roasted Herb Potatoes</v>
      </c>
      <c r="E23" s="7" t="str">
        <f>VLOOKUP(C23,'Meal Library'!$A$2:$I$237,9,FALSE())</f>
        <v>4 oz Ginger Soy Tilapia + 4 oz Roasted Herb Potatoes  (build via Customized Meals on localfoodz.co)</v>
      </c>
      <c r="F23" s="6">
        <f>VLOOKUP(C23,'Meal Library'!$A$2:$I$237,4,FALSE())</f>
        <v>250</v>
      </c>
      <c r="G23" s="6">
        <f>VLOOKUP(C23,'Meal Library'!$A$2:$I$237,5,FALSE())</f>
        <v>30</v>
      </c>
      <c r="H23" s="6">
        <f>VLOOKUP(C23,'Meal Library'!$A$2:$I$237,6,FALSE())</f>
        <v>24</v>
      </c>
      <c r="I23" s="6">
        <f>VLOOKUP(C23,'Meal Library'!$A$2:$I$237,7,FALSE())</f>
        <v>5</v>
      </c>
    </row>
    <row r="24" spans="1:9" x14ac:dyDescent="0.2">
      <c r="A24" s="10" t="s">
        <v>791</v>
      </c>
      <c r="B24" s="10" t="s">
        <v>825</v>
      </c>
      <c r="C24" s="10"/>
      <c r="D24" s="10"/>
      <c r="E24" s="10"/>
      <c r="F24" s="10">
        <f>SUM(F19:F23)</f>
        <v>2160</v>
      </c>
      <c r="G24" s="10">
        <f>SUM(G19:G23)</f>
        <v>171</v>
      </c>
      <c r="H24" s="10">
        <f>SUM(H19:H23)</f>
        <v>221</v>
      </c>
      <c r="I24" s="10">
        <f>SUM(I19:I23)</f>
        <v>66</v>
      </c>
    </row>
    <row r="26" spans="1:9" ht="28" x14ac:dyDescent="0.2">
      <c r="A26" s="7" t="s">
        <v>793</v>
      </c>
      <c r="B26" s="7" t="s">
        <v>781</v>
      </c>
      <c r="C26" s="6">
        <v>22</v>
      </c>
      <c r="D26" s="7" t="str">
        <f>VLOOKUP(C26,'Meal Library'!$A$2:$I$237,2,FALSE())</f>
        <v>Mongolian Beef</v>
      </c>
      <c r="E26" s="7" t="str">
        <f>VLOOKUP(C26,'Meal Library'!$A$2:$I$237,9,FALSE())</f>
        <v>6 oz Mongolian Beef + 6 oz White Rice (rice sold by oz). Verified via Add-to-Cart gate.</v>
      </c>
      <c r="F26" s="6">
        <f>VLOOKUP(C26,'Meal Library'!$A$2:$I$237,4,FALSE())</f>
        <v>720</v>
      </c>
      <c r="G26" s="6">
        <f>VLOOKUP(C26,'Meal Library'!$A$2:$I$237,5,FALSE())</f>
        <v>53</v>
      </c>
      <c r="H26" s="6">
        <f>VLOOKUP(C26,'Meal Library'!$A$2:$I$237,6,FALSE())</f>
        <v>65</v>
      </c>
      <c r="I26" s="6">
        <f>VLOOKUP(C26,'Meal Library'!$A$2:$I$237,7,FALSE())</f>
        <v>26</v>
      </c>
    </row>
    <row r="27" spans="1:9" ht="42" x14ac:dyDescent="0.2">
      <c r="A27" s="7"/>
      <c r="B27" s="7" t="s">
        <v>782</v>
      </c>
      <c r="C27" s="6">
        <v>107</v>
      </c>
      <c r="D27" s="7" t="str">
        <f>VLOOKUP(C27,'Meal Library'!$A$2:$I$237,2,FALSE())</f>
        <v>Teriyaki Bowl</v>
      </c>
      <c r="E27" s="7" t="str">
        <f>VLOOKUP(C27,'Meal Library'!$A$2:$I$237,9,FALSE())</f>
        <v>6 oz Chicken Teriyaki + 6 oz Brown Rice + 6 oz Roasted Veg Medley + 2 tbsp Garlic Ginger Glaze. Verified via Add-to-Cart gate.</v>
      </c>
      <c r="F27" s="6">
        <f>VLOOKUP(C27,'Meal Library'!$A$2:$I$237,4,FALSE())</f>
        <v>650</v>
      </c>
      <c r="G27" s="6">
        <f>VLOOKUP(C27,'Meal Library'!$A$2:$I$237,5,FALSE())</f>
        <v>45</v>
      </c>
      <c r="H27" s="6">
        <f>VLOOKUP(C27,'Meal Library'!$A$2:$I$237,6,FALSE())</f>
        <v>79</v>
      </c>
      <c r="I27" s="6">
        <f>VLOOKUP(C27,'Meal Library'!$A$2:$I$237,7,FALSE())</f>
        <v>20</v>
      </c>
    </row>
    <row r="28" spans="1:9" ht="28" x14ac:dyDescent="0.2">
      <c r="A28" s="7"/>
      <c r="B28" s="7" t="s">
        <v>783</v>
      </c>
      <c r="C28" s="6">
        <v>41</v>
      </c>
      <c r="D28" s="7" t="str">
        <f>VLOOKUP(C28,'Meal Library'!$A$2:$I$237,2,FALSE())</f>
        <v>Chicken Tikka w/ Rice and Veg</v>
      </c>
      <c r="E28" s="7" t="str">
        <f>VLOOKUP(C28,'Meal Library'!$A$2:$I$237,9,FALSE())</f>
        <v>6 oz Chicken Tikka + 6 oz White Rice + 6 oz Fajita Veg Mix + 2 tbsp Cilantro Lime Sauce. Verified via Add-to-Cart gate.</v>
      </c>
      <c r="F28" s="6">
        <f>VLOOKUP(C28,'Meal Library'!$A$2:$I$237,4,FALSE())</f>
        <v>810</v>
      </c>
      <c r="G28" s="6">
        <f>VLOOKUP(C28,'Meal Library'!$A$2:$I$237,5,FALSE())</f>
        <v>63</v>
      </c>
      <c r="H28" s="6">
        <f>VLOOKUP(C28,'Meal Library'!$A$2:$I$237,6,FALSE())</f>
        <v>77</v>
      </c>
      <c r="I28" s="6">
        <f>VLOOKUP(C28,'Meal Library'!$A$2:$I$237,7,FALSE())</f>
        <v>29</v>
      </c>
    </row>
    <row r="29" spans="1:9" x14ac:dyDescent="0.2">
      <c r="A29" s="10" t="s">
        <v>793</v>
      </c>
      <c r="B29" s="10" t="s">
        <v>825</v>
      </c>
      <c r="C29" s="10"/>
      <c r="D29" s="10"/>
      <c r="E29" s="10"/>
      <c r="F29" s="10">
        <f>SUM(F26:F28)</f>
        <v>2180</v>
      </c>
      <c r="G29" s="10">
        <f>SUM(G26:G28)</f>
        <v>161</v>
      </c>
      <c r="H29" s="10">
        <f>SUM(H26:H28)</f>
        <v>221</v>
      </c>
      <c r="I29" s="10">
        <f>SUM(I26:I28)</f>
        <v>75</v>
      </c>
    </row>
    <row r="31" spans="1:9" ht="28" x14ac:dyDescent="0.2">
      <c r="A31" s="7" t="s">
        <v>794</v>
      </c>
      <c r="B31" s="7" t="s">
        <v>781</v>
      </c>
      <c r="C31" s="6">
        <v>22</v>
      </c>
      <c r="D31" s="7" t="str">
        <f>VLOOKUP(C31,'Meal Library'!$A$2:$I$237,2,FALSE())</f>
        <v>Mongolian Beef</v>
      </c>
      <c r="E31" s="7" t="str">
        <f>VLOOKUP(C31,'Meal Library'!$A$2:$I$237,9,FALSE())</f>
        <v>6 oz Mongolian Beef + 6 oz White Rice (rice sold by oz). Verified via Add-to-Cart gate.</v>
      </c>
      <c r="F31" s="6">
        <f>VLOOKUP(C31,'Meal Library'!$A$2:$I$237,4,FALSE())</f>
        <v>720</v>
      </c>
      <c r="G31" s="6">
        <f>VLOOKUP(C31,'Meal Library'!$A$2:$I$237,5,FALSE())</f>
        <v>53</v>
      </c>
      <c r="H31" s="6">
        <f>VLOOKUP(C31,'Meal Library'!$A$2:$I$237,6,FALSE())</f>
        <v>65</v>
      </c>
      <c r="I31" s="6">
        <f>VLOOKUP(C31,'Meal Library'!$A$2:$I$237,7,FALSE())</f>
        <v>26</v>
      </c>
    </row>
    <row r="32" spans="1:9" ht="42" x14ac:dyDescent="0.2">
      <c r="A32" s="7"/>
      <c r="B32" s="7" t="s">
        <v>782</v>
      </c>
      <c r="C32" s="6">
        <v>128</v>
      </c>
      <c r="D32" s="7" t="str">
        <f>VLOOKUP(C32,'Meal Library'!$A$2:$I$237,2,FALSE())</f>
        <v>Build-Your-Own Pasta Bowl</v>
      </c>
      <c r="E32" s="7" t="str">
        <f>VLOOKUP(C32,'Meal Library'!$A$2:$I$237,9,FALSE())</f>
        <v>6 oz Smoked Paprika Chicken Breast + 6 oz Whole Wheat Penne Pasta + 6 oz Broccoli + 4 tbsp Red Bell Pepper Sauce + 2 tbsp Cheddar. Verified via Add-to-Cart gate.</v>
      </c>
      <c r="F32" s="6">
        <f>VLOOKUP(C32,'Meal Library'!$A$2:$I$237,4,FALSE())</f>
        <v>650</v>
      </c>
      <c r="G32" s="6">
        <f>VLOOKUP(C32,'Meal Library'!$A$2:$I$237,5,FALSE())</f>
        <v>69</v>
      </c>
      <c r="H32" s="6">
        <f>VLOOKUP(C32,'Meal Library'!$A$2:$I$237,6,FALSE())</f>
        <v>68</v>
      </c>
      <c r="I32" s="6">
        <f>VLOOKUP(C32,'Meal Library'!$A$2:$I$237,7,FALSE())</f>
        <v>16</v>
      </c>
    </row>
    <row r="33" spans="1:9" ht="28" x14ac:dyDescent="0.2">
      <c r="A33" s="7"/>
      <c r="B33" s="7" t="s">
        <v>783</v>
      </c>
      <c r="C33" s="6">
        <v>124</v>
      </c>
      <c r="D33" s="7" t="str">
        <f>VLOOKUP(C33,'Meal Library'!$A$2:$I$237,2,FALSE())</f>
        <v>Vegan Meatballs w/ Pasta Marinara</v>
      </c>
      <c r="E33" s="7" t="str">
        <f>VLOOKUP(C33,'Meal Library'!$A$2:$I$237,9,FALSE())</f>
        <v>6 Vegan Meatballs + 6 oz Whole Wheat Penne + 1 cup Marinara + .25 oz Parmesan. Verified via Add-to-Cart gate.</v>
      </c>
      <c r="F33" s="6">
        <f>VLOOKUP(C33,'Meal Library'!$A$2:$I$237,4,FALSE())</f>
        <v>650</v>
      </c>
      <c r="G33" s="6">
        <f>VLOOKUP(C33,'Meal Library'!$A$2:$I$237,5,FALSE())</f>
        <v>39</v>
      </c>
      <c r="H33" s="6">
        <f>VLOOKUP(C33,'Meal Library'!$A$2:$I$237,6,FALSE())</f>
        <v>77</v>
      </c>
      <c r="I33" s="6">
        <f>VLOOKUP(C33,'Meal Library'!$A$2:$I$237,7,FALSE())</f>
        <v>24</v>
      </c>
    </row>
    <row r="34" spans="1:9" ht="28" x14ac:dyDescent="0.2">
      <c r="A34" s="7"/>
      <c r="B34" s="7" t="s">
        <v>784</v>
      </c>
      <c r="C34" s="6">
        <v>232</v>
      </c>
      <c r="D34" s="7" t="str">
        <f>VLOOKUP(C34,'Meal Library'!$A$2:$I$237,2,FALSE())</f>
        <v>Orange (1 cup)</v>
      </c>
      <c r="E34" s="7" t="str">
        <f>VLOOKUP(C34,'Meal Library'!$A$2:$I$237,9,FALSE())</f>
        <v>1 Cup Orange segments from the Fruits menu. Verified via Add-to-Cart gate at localfoodz.co/menu/fruits.</v>
      </c>
      <c r="F34" s="6">
        <f>VLOOKUP(C34,'Meal Library'!$A$2:$I$237,4,FALSE())</f>
        <v>70</v>
      </c>
      <c r="G34" s="6">
        <f>VLOOKUP(C34,'Meal Library'!$A$2:$I$237,5,FALSE())</f>
        <v>1</v>
      </c>
      <c r="H34" s="6">
        <f>VLOOKUP(C34,'Meal Library'!$A$2:$I$237,6,FALSE())</f>
        <v>17</v>
      </c>
      <c r="I34" s="6">
        <f>VLOOKUP(C34,'Meal Library'!$A$2:$I$237,7,FALSE())</f>
        <v>0</v>
      </c>
    </row>
    <row r="35" spans="1:9" x14ac:dyDescent="0.2">
      <c r="A35" s="10" t="s">
        <v>794</v>
      </c>
      <c r="B35" s="10" t="s">
        <v>825</v>
      </c>
      <c r="C35" s="10"/>
      <c r="D35" s="10"/>
      <c r="E35" s="10"/>
      <c r="F35" s="10">
        <f>SUM(F31:F34)</f>
        <v>2090</v>
      </c>
      <c r="G35" s="10">
        <f>SUM(G31:G34)</f>
        <v>162</v>
      </c>
      <c r="H35" s="10">
        <f>SUM(H31:H34)</f>
        <v>227</v>
      </c>
      <c r="I35" s="10">
        <f>SUM(I31:I34)</f>
        <v>66</v>
      </c>
    </row>
    <row r="37" spans="1:9" ht="42" x14ac:dyDescent="0.2">
      <c r="A37" s="7" t="s">
        <v>795</v>
      </c>
      <c r="B37" s="7" t="s">
        <v>781</v>
      </c>
      <c r="C37" s="6">
        <v>105</v>
      </c>
      <c r="D37" s="7" t="str">
        <f>VLOOKUP(C37,'Meal Library'!$A$2:$I$237,2,FALSE())</f>
        <v>Hainan Chicken w/ Rice + Scallion</v>
      </c>
      <c r="E37" s="7" t="str">
        <f>VLOOKUP(C37,'Meal Library'!$A$2:$I$237,9,FALSE())</f>
        <v>6 oz Sousvide Chicken Breast + 6 oz White Rice + 6 oz Broccoli + 2 tbsp Ginger Scallion Sauce. Verified via Add-to-Cart gate.</v>
      </c>
      <c r="F37" s="6">
        <f>VLOOKUP(C37,'Meal Library'!$A$2:$I$237,4,FALSE())</f>
        <v>790</v>
      </c>
      <c r="G37" s="6">
        <f>VLOOKUP(C37,'Meal Library'!$A$2:$I$237,5,FALSE())</f>
        <v>61</v>
      </c>
      <c r="H37" s="6">
        <f>VLOOKUP(C37,'Meal Library'!$A$2:$I$237,6,FALSE())</f>
        <v>61</v>
      </c>
      <c r="I37" s="6">
        <f>VLOOKUP(C37,'Meal Library'!$A$2:$I$237,7,FALSE())</f>
        <v>34</v>
      </c>
    </row>
    <row r="38" spans="1:9" ht="28" x14ac:dyDescent="0.2">
      <c r="A38" s="7"/>
      <c r="B38" s="7" t="s">
        <v>782</v>
      </c>
      <c r="C38" s="6">
        <v>124</v>
      </c>
      <c r="D38" s="7" t="str">
        <f>VLOOKUP(C38,'Meal Library'!$A$2:$I$237,2,FALSE())</f>
        <v>Vegan Meatballs w/ Pasta Marinara</v>
      </c>
      <c r="E38" s="7" t="str">
        <f>VLOOKUP(C38,'Meal Library'!$A$2:$I$237,9,FALSE())</f>
        <v>6 Vegan Meatballs + 6 oz Whole Wheat Penne + 1 cup Marinara + .25 oz Parmesan. Verified via Add-to-Cart gate.</v>
      </c>
      <c r="F38" s="6">
        <f>VLOOKUP(C38,'Meal Library'!$A$2:$I$237,4,FALSE())</f>
        <v>650</v>
      </c>
      <c r="G38" s="6">
        <f>VLOOKUP(C38,'Meal Library'!$A$2:$I$237,5,FALSE())</f>
        <v>39</v>
      </c>
      <c r="H38" s="6">
        <f>VLOOKUP(C38,'Meal Library'!$A$2:$I$237,6,FALSE())</f>
        <v>77</v>
      </c>
      <c r="I38" s="6">
        <f>VLOOKUP(C38,'Meal Library'!$A$2:$I$237,7,FALSE())</f>
        <v>24</v>
      </c>
    </row>
    <row r="39" spans="1:9" ht="28" x14ac:dyDescent="0.2">
      <c r="A39" s="7"/>
      <c r="B39" s="7" t="s">
        <v>783</v>
      </c>
      <c r="C39" s="6">
        <v>27</v>
      </c>
      <c r="D39" s="7" t="str">
        <f>VLOOKUP(C39,'Meal Library'!$A$2:$I$237,2,FALSE())</f>
        <v>Chicken Fajitas</v>
      </c>
      <c r="E39" s="7" t="str">
        <f>VLOOKUP(C39,'Meal Library'!$A$2:$I$237,9,FALSE())</f>
        <v>6 oz Chicken Fajitas + 6 oz White Rice + sauce. Verified via Add-to-Cart gate.</v>
      </c>
      <c r="F39" s="6">
        <f>VLOOKUP(C39,'Meal Library'!$A$2:$I$237,4,FALSE())</f>
        <v>560</v>
      </c>
      <c r="G39" s="6">
        <f>VLOOKUP(C39,'Meal Library'!$A$2:$I$237,5,FALSE())</f>
        <v>41</v>
      </c>
      <c r="H39" s="6">
        <f>VLOOKUP(C39,'Meal Library'!$A$2:$I$237,6,FALSE())</f>
        <v>57</v>
      </c>
      <c r="I39" s="6">
        <f>VLOOKUP(C39,'Meal Library'!$A$2:$I$237,7,FALSE())</f>
        <v>17</v>
      </c>
    </row>
    <row r="40" spans="1:9" x14ac:dyDescent="0.2">
      <c r="A40" s="7"/>
      <c r="B40" s="7" t="s">
        <v>784</v>
      </c>
      <c r="C40" s="6">
        <v>604</v>
      </c>
      <c r="D40" s="7" t="str">
        <f>VLOOKUP(C40,'Meal Library'!$A$2:$I$237,2,FALSE())</f>
        <v>CM Chicken Bulgogi (4oz)</v>
      </c>
      <c r="E40" s="7" t="str">
        <f>VLOOKUP(C40,'Meal Library'!$A$2:$I$237,9,FALSE())</f>
        <v>4 oz Chicken Bulgogi from Customized Meals</v>
      </c>
      <c r="F40" s="6">
        <f>VLOOKUP(C40,'Meal Library'!$A$2:$I$237,4,FALSE())</f>
        <v>170</v>
      </c>
      <c r="G40" s="6">
        <f>VLOOKUP(C40,'Meal Library'!$A$2:$I$237,5,FALSE())</f>
        <v>23</v>
      </c>
      <c r="H40" s="6">
        <f>VLOOKUP(C40,'Meal Library'!$A$2:$I$237,6,FALSE())</f>
        <v>5</v>
      </c>
      <c r="I40" s="6">
        <f>VLOOKUP(C40,'Meal Library'!$A$2:$I$237,7,FALSE())</f>
        <v>5</v>
      </c>
    </row>
    <row r="41" spans="1:9" x14ac:dyDescent="0.2">
      <c r="A41" s="10" t="s">
        <v>795</v>
      </c>
      <c r="B41" s="10" t="s">
        <v>825</v>
      </c>
      <c r="C41" s="10"/>
      <c r="D41" s="10"/>
      <c r="E41" s="10"/>
      <c r="F41" s="10">
        <f>SUM(F37:F40)</f>
        <v>2170</v>
      </c>
      <c r="G41" s="10">
        <f>SUM(G37:G40)</f>
        <v>164</v>
      </c>
      <c r="H41" s="10">
        <f>SUM(H37:H40)</f>
        <v>200</v>
      </c>
      <c r="I41" s="10">
        <f>SUM(I37:I40)</f>
        <v>80</v>
      </c>
    </row>
    <row r="43" spans="1:9" ht="42" x14ac:dyDescent="0.2">
      <c r="A43" s="7" t="s">
        <v>796</v>
      </c>
      <c r="B43" s="7" t="s">
        <v>781</v>
      </c>
      <c r="C43" s="6">
        <v>64</v>
      </c>
      <c r="D43" s="7" t="str">
        <f>VLOOKUP(C43,'Meal Library'!$A$2:$I$237,2,FALSE())</f>
        <v>Shrimp &amp; Veg Pasta Marinara</v>
      </c>
      <c r="E43" s="7" t="str">
        <f>VLOOKUP(C43,'Meal Library'!$A$2:$I$237,9,FALSE())</f>
        <v>6 oz Cajun Shrimp + 6 oz Whole Wheat Penne + 4 oz Roasted Veg Medley + 1 cup Marinara + .25 oz Parmesan. Verified via Add-to-Cart gate.</v>
      </c>
      <c r="F43" s="6">
        <f>VLOOKUP(C43,'Meal Library'!$A$2:$I$237,4,FALSE())</f>
        <v>680</v>
      </c>
      <c r="G43" s="6">
        <f>VLOOKUP(C43,'Meal Library'!$A$2:$I$237,5,FALSE())</f>
        <v>40</v>
      </c>
      <c r="H43" s="6">
        <f>VLOOKUP(C43,'Meal Library'!$A$2:$I$237,6,FALSE())</f>
        <v>82</v>
      </c>
      <c r="I43" s="6">
        <f>VLOOKUP(C43,'Meal Library'!$A$2:$I$237,7,FALSE())</f>
        <v>25</v>
      </c>
    </row>
    <row r="44" spans="1:9" ht="42" x14ac:dyDescent="0.2">
      <c r="A44" s="7"/>
      <c r="B44" s="7" t="s">
        <v>782</v>
      </c>
      <c r="C44" s="6">
        <v>107</v>
      </c>
      <c r="D44" s="7" t="str">
        <f>VLOOKUP(C44,'Meal Library'!$A$2:$I$237,2,FALSE())</f>
        <v>Teriyaki Bowl</v>
      </c>
      <c r="E44" s="7" t="str">
        <f>VLOOKUP(C44,'Meal Library'!$A$2:$I$237,9,FALSE())</f>
        <v>6 oz Chicken Teriyaki + 6 oz Brown Rice + 6 oz Roasted Veg Medley + 2 tbsp Garlic Ginger Glaze. Verified via Add-to-Cart gate.</v>
      </c>
      <c r="F44" s="6">
        <f>VLOOKUP(C44,'Meal Library'!$A$2:$I$237,4,FALSE())</f>
        <v>650</v>
      </c>
      <c r="G44" s="6">
        <f>VLOOKUP(C44,'Meal Library'!$A$2:$I$237,5,FALSE())</f>
        <v>45</v>
      </c>
      <c r="H44" s="6">
        <f>VLOOKUP(C44,'Meal Library'!$A$2:$I$237,6,FALSE())</f>
        <v>79</v>
      </c>
      <c r="I44" s="6">
        <f>VLOOKUP(C44,'Meal Library'!$A$2:$I$237,7,FALSE())</f>
        <v>20</v>
      </c>
    </row>
    <row r="45" spans="1:9" ht="42" x14ac:dyDescent="0.2">
      <c r="A45" s="7"/>
      <c r="B45" s="7" t="s">
        <v>783</v>
      </c>
      <c r="C45" s="6">
        <v>60</v>
      </c>
      <c r="D45" s="7" t="str">
        <f>VLOOKUP(C45,'Meal Library'!$A$2:$I$237,2,FALSE())</f>
        <v>Salmon Quinoa Asparagus + Mustard Herb</v>
      </c>
      <c r="E45" s="7" t="str">
        <f>VLOOKUP(C45,'Meal Library'!$A$2:$I$237,9,FALSE())</f>
        <v>6 oz Garlic Herb Salmon + 1 cup Quinoa + 6 oz Lemon Zested Asparagus + 2 tbsp Mustard Herb Sauce. Verified via Add-to-Cart gate.</v>
      </c>
      <c r="F45" s="6">
        <f>VLOOKUP(C45,'Meal Library'!$A$2:$I$237,4,FALSE())</f>
        <v>630</v>
      </c>
      <c r="G45" s="6">
        <f>VLOOKUP(C45,'Meal Library'!$A$2:$I$237,5,FALSE())</f>
        <v>50</v>
      </c>
      <c r="H45" s="6">
        <f>VLOOKUP(C45,'Meal Library'!$A$2:$I$237,6,FALSE())</f>
        <v>49</v>
      </c>
      <c r="I45" s="6">
        <f>VLOOKUP(C45,'Meal Library'!$A$2:$I$237,7,FALSE())</f>
        <v>27</v>
      </c>
    </row>
    <row r="46" spans="1:9" x14ac:dyDescent="0.2">
      <c r="A46" s="7"/>
      <c r="B46" s="7" t="s">
        <v>784</v>
      </c>
      <c r="C46" s="6">
        <v>623</v>
      </c>
      <c r="D46" s="7" t="str">
        <f>VLOOKUP(C46,'Meal Library'!$A$2:$I$237,2,FALSE())</f>
        <v>CM Ginger Soy Tilapia (4oz)</v>
      </c>
      <c r="E46" s="7" t="str">
        <f>VLOOKUP(C46,'Meal Library'!$A$2:$I$237,9,FALSE())</f>
        <v>4 oz Ginger Soy Tilapia from Customized Meals</v>
      </c>
      <c r="F46" s="6">
        <f>VLOOKUP(C46,'Meal Library'!$A$2:$I$237,4,FALSE())</f>
        <v>150</v>
      </c>
      <c r="G46" s="6">
        <f>VLOOKUP(C46,'Meal Library'!$A$2:$I$237,5,FALSE())</f>
        <v>27</v>
      </c>
      <c r="H46" s="6">
        <f>VLOOKUP(C46,'Meal Library'!$A$2:$I$237,6,FALSE())</f>
        <v>1</v>
      </c>
      <c r="I46" s="6">
        <f>VLOOKUP(C46,'Meal Library'!$A$2:$I$237,7,FALSE())</f>
        <v>5</v>
      </c>
    </row>
    <row r="47" spans="1:9" x14ac:dyDescent="0.2">
      <c r="A47" s="10" t="s">
        <v>796</v>
      </c>
      <c r="B47" s="10" t="s">
        <v>825</v>
      </c>
      <c r="C47" s="10"/>
      <c r="D47" s="10"/>
      <c r="E47" s="10"/>
      <c r="F47" s="10">
        <f>SUM(F43:F46)</f>
        <v>2110</v>
      </c>
      <c r="G47" s="10">
        <f>SUM(G43:G46)</f>
        <v>162</v>
      </c>
      <c r="H47" s="10">
        <f>SUM(H43:H46)</f>
        <v>211</v>
      </c>
      <c r="I47" s="10">
        <f>SUM(I43:I46)</f>
        <v>77</v>
      </c>
    </row>
    <row r="49" spans="1:9" x14ac:dyDescent="0.2">
      <c r="A49" s="11"/>
      <c r="B49" s="11" t="s">
        <v>797</v>
      </c>
      <c r="C49" s="11"/>
      <c r="D49" s="11"/>
      <c r="E49" s="11"/>
      <c r="F49" s="11">
        <f>AVERAGE(F11,F17,F24,F29,F35,F41,F47)</f>
        <v>2151.4285714285716</v>
      </c>
      <c r="G49" s="11">
        <f>AVERAGE(G11,G17,G24,G29,G35,G41,G47)</f>
        <v>165</v>
      </c>
      <c r="H49" s="11">
        <f>AVERAGE(H11,H17,H24,H29,H35,H41,H47)</f>
        <v>220</v>
      </c>
      <c r="I49" s="11">
        <f>AVERAGE(I11,I17,I24,I29,I35,I41,I47)</f>
        <v>73.642857142857139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tabSelected="1" zoomScaleNormal="100" workbookViewId="0">
      <pane ySplit="4" topLeftCell="A5" activePane="bottomLeft" state="frozen"/>
      <selection pane="bottomLeft" activeCell="E27" sqref="E27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826</v>
      </c>
      <c r="C1" s="9" t="s">
        <v>827</v>
      </c>
      <c r="F1" s="9" t="s">
        <v>828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42" x14ac:dyDescent="0.2">
      <c r="A5" s="7" t="s">
        <v>780</v>
      </c>
      <c r="B5" s="7" t="s">
        <v>781</v>
      </c>
      <c r="C5" s="6">
        <v>105</v>
      </c>
      <c r="D5" s="7" t="str">
        <f>VLOOKUP(C5,'Meal Library'!$A$2:$I$237,2,FALSE())</f>
        <v>Hainan Chicken w/ Rice + Scallion</v>
      </c>
      <c r="E5" s="7" t="str">
        <f>VLOOKUP(C5,'Meal Library'!$A$2:$I$237,9,FALSE())</f>
        <v>6 oz Sousvide Chicken Breast + 6 oz White Rice + 6 oz Broccoli + 2 tbsp Ginger Scallion Sauce. Verified via Add-to-Cart gate.</v>
      </c>
      <c r="F5" s="6">
        <f>VLOOKUP(C5,'Meal Library'!$A$2:$I$237,4,FALSE())</f>
        <v>790</v>
      </c>
      <c r="G5" s="6">
        <f>VLOOKUP(C5,'Meal Library'!$A$2:$I$237,5,FALSE())</f>
        <v>61</v>
      </c>
      <c r="H5" s="6">
        <f>VLOOKUP(C5,'Meal Library'!$A$2:$I$237,6,FALSE())</f>
        <v>61</v>
      </c>
      <c r="I5" s="6">
        <f>VLOOKUP(C5,'Meal Library'!$A$2:$I$237,7,FALSE())</f>
        <v>34</v>
      </c>
    </row>
    <row r="6" spans="1:9" ht="28" x14ac:dyDescent="0.2">
      <c r="A6" s="7"/>
      <c r="B6" s="7" t="s">
        <v>782</v>
      </c>
      <c r="C6" s="6">
        <v>41</v>
      </c>
      <c r="D6" s="7" t="str">
        <f>VLOOKUP(C6,'Meal Library'!$A$2:$I$237,2,FALSE())</f>
        <v>Chicken Tikka w/ Rice and Veg</v>
      </c>
      <c r="E6" s="7" t="str">
        <f>VLOOKUP(C6,'Meal Library'!$A$2:$I$237,9,FALSE())</f>
        <v>6 oz Chicken Tikka + 6 oz White Rice + 6 oz Fajita Veg Mix + 2 tbsp Cilantro Lime Sauce. Verified via Add-to-Cart gate.</v>
      </c>
      <c r="F6" s="6">
        <f>VLOOKUP(C6,'Meal Library'!$A$2:$I$237,4,FALSE())</f>
        <v>810</v>
      </c>
      <c r="G6" s="6">
        <f>VLOOKUP(C6,'Meal Library'!$A$2:$I$237,5,FALSE())</f>
        <v>63</v>
      </c>
      <c r="H6" s="6">
        <f>VLOOKUP(C6,'Meal Library'!$A$2:$I$237,6,FALSE())</f>
        <v>77</v>
      </c>
      <c r="I6" s="6">
        <f>VLOOKUP(C6,'Meal Library'!$A$2:$I$237,7,FALSE())</f>
        <v>29</v>
      </c>
    </row>
    <row r="7" spans="1:9" x14ac:dyDescent="0.2">
      <c r="A7" s="7"/>
      <c r="B7" s="7" t="s">
        <v>783</v>
      </c>
      <c r="C7" s="6">
        <v>95</v>
      </c>
      <c r="D7" s="7" t="str">
        <f>VLOOKUP(C7,'Meal Library'!$A$2:$I$237,2,FALSE())</f>
        <v>Edamame</v>
      </c>
      <c r="E7" s="7" t="str">
        <f>VLOOKUP(C7,'Meal Library'!$A$2:$I$237,9,FALSE())</f>
        <v>Edamame (single-option dish)</v>
      </c>
      <c r="F7" s="6">
        <f>VLOOKUP(C7,'Meal Library'!$A$2:$I$237,4,FALSE())</f>
        <v>190</v>
      </c>
      <c r="G7" s="6">
        <f>VLOOKUP(C7,'Meal Library'!$A$2:$I$237,5,FALSE())</f>
        <v>18</v>
      </c>
      <c r="H7" s="6">
        <f>VLOOKUP(C7,'Meal Library'!$A$2:$I$237,6,FALSE())</f>
        <v>14</v>
      </c>
      <c r="I7" s="6">
        <f>VLOOKUP(C7,'Meal Library'!$A$2:$I$237,7,FALSE())</f>
        <v>8</v>
      </c>
    </row>
    <row r="8" spans="1:9" ht="28" x14ac:dyDescent="0.2">
      <c r="A8" s="7"/>
      <c r="B8" s="7" t="s">
        <v>784</v>
      </c>
      <c r="C8" s="6">
        <v>651</v>
      </c>
      <c r="D8" s="7" t="str">
        <f>VLOOKUP(C8,'Meal Library'!$A$2:$I$237,2,FALSE())</f>
        <v>CM White Rice (4oz)</v>
      </c>
      <c r="E8" s="7" t="str">
        <f>VLOOKUP(C8,'Meal Library'!$A$2:$I$237,9,FALSE())</f>
        <v>4 oz White Rice (Steamed Jasmine Rice) from Customized Meals</v>
      </c>
      <c r="F8" s="6">
        <f>VLOOKUP(C8,'Meal Library'!$A$2:$I$237,4,FALSE())</f>
        <v>150</v>
      </c>
      <c r="G8" s="6">
        <f>VLOOKUP(C8,'Meal Library'!$A$2:$I$237,5,FALSE())</f>
        <v>3</v>
      </c>
      <c r="H8" s="6">
        <f>VLOOKUP(C8,'Meal Library'!$A$2:$I$237,6,FALSE())</f>
        <v>32</v>
      </c>
      <c r="I8" s="6">
        <f>VLOOKUP(C8,'Meal Library'!$A$2:$I$237,7,FALSE())</f>
        <v>0</v>
      </c>
    </row>
    <row r="9" spans="1:9" x14ac:dyDescent="0.2">
      <c r="A9" s="7"/>
      <c r="B9" s="7" t="s">
        <v>785</v>
      </c>
      <c r="C9" s="6">
        <v>96</v>
      </c>
      <c r="D9" s="7" t="str">
        <f>VLOOKUP(C9,'Meal Library'!$A$2:$I$237,2,FALSE())</f>
        <v>Pumpkin Muffins (2)</v>
      </c>
      <c r="E9" s="7" t="str">
        <f>VLOOKUP(C9,'Meal Library'!$A$2:$I$237,9,FALSE())</f>
        <v>2 muffins (smallest serving). Verified via Add-to-Cart gate.</v>
      </c>
      <c r="F9" s="6">
        <f>VLOOKUP(C9,'Meal Library'!$A$2:$I$237,4,FALSE())</f>
        <v>140</v>
      </c>
      <c r="G9" s="6">
        <f>VLOOKUP(C9,'Meal Library'!$A$2:$I$237,5,FALSE())</f>
        <v>12</v>
      </c>
      <c r="H9" s="6">
        <f>VLOOKUP(C9,'Meal Library'!$A$2:$I$237,6,FALSE())</f>
        <v>44</v>
      </c>
      <c r="I9" s="6">
        <f>VLOOKUP(C9,'Meal Library'!$A$2:$I$237,7,FALSE())</f>
        <v>8</v>
      </c>
    </row>
    <row r="10" spans="1:9" x14ac:dyDescent="0.2">
      <c r="A10" s="7"/>
      <c r="B10" s="7" t="s">
        <v>786</v>
      </c>
      <c r="C10" s="6">
        <v>97</v>
      </c>
      <c r="D10" s="7" t="str">
        <f>VLOOKUP(C10,'Meal Library'!$A$2:$I$237,2,FALSE())</f>
        <v>Veg Fritter (2)</v>
      </c>
      <c r="E10" s="7" t="str">
        <f>VLOOKUP(C10,'Meal Library'!$A$2:$I$237,9,FALSE())</f>
        <v>2 fritters, no sauce. Verified via Add-to-Cart gate.</v>
      </c>
      <c r="F10" s="6">
        <f>VLOOKUP(C10,'Meal Library'!$A$2:$I$237,4,FALSE())</f>
        <v>130</v>
      </c>
      <c r="G10" s="6">
        <f>VLOOKUP(C10,'Meal Library'!$A$2:$I$237,5,FALSE())</f>
        <v>3</v>
      </c>
      <c r="H10" s="6">
        <f>VLOOKUP(C10,'Meal Library'!$A$2:$I$237,6,FALSE())</f>
        <v>30</v>
      </c>
      <c r="I10" s="6">
        <f>VLOOKUP(C10,'Meal Library'!$A$2:$I$237,7,FALSE())</f>
        <v>0</v>
      </c>
    </row>
    <row r="11" spans="1:9" ht="28" x14ac:dyDescent="0.2">
      <c r="A11" s="7"/>
      <c r="B11" s="7" t="s">
        <v>787</v>
      </c>
      <c r="C11" s="6">
        <v>230</v>
      </c>
      <c r="D11" s="7" t="str">
        <f>VLOOKUP(C11,'Meal Library'!$A$2:$I$237,2,FALSE())</f>
        <v>Banana (1 piece)</v>
      </c>
      <c r="E11" s="7" t="str">
        <f>VLOOKUP(C11,'Meal Library'!$A$2:$I$237,9,FALSE())</f>
        <v>1 Banana from the Fruits menu. Verified via Add-to-Cart gate at localfoodz.co/menu/fruits.</v>
      </c>
      <c r="F11" s="6">
        <f>VLOOKUP(C11,'Meal Library'!$A$2:$I$237,4,FALSE())</f>
        <v>110</v>
      </c>
      <c r="G11" s="6">
        <f>VLOOKUP(C11,'Meal Library'!$A$2:$I$237,5,FALSE())</f>
        <v>1</v>
      </c>
      <c r="H11" s="6">
        <f>VLOOKUP(C11,'Meal Library'!$A$2:$I$237,6,FALSE())</f>
        <v>27</v>
      </c>
      <c r="I11" s="6">
        <f>VLOOKUP(C11,'Meal Library'!$A$2:$I$237,7,FALSE())</f>
        <v>0</v>
      </c>
    </row>
    <row r="12" spans="1:9" x14ac:dyDescent="0.2">
      <c r="A12" s="10" t="s">
        <v>780</v>
      </c>
      <c r="B12" s="10" t="s">
        <v>829</v>
      </c>
      <c r="C12" s="10"/>
      <c r="D12" s="10"/>
      <c r="E12" s="10"/>
      <c r="F12" s="10">
        <f>SUM(F5:F11)</f>
        <v>2320</v>
      </c>
      <c r="G12" s="10">
        <f>SUM(G5:G11)</f>
        <v>161</v>
      </c>
      <c r="H12" s="10">
        <f>SUM(H5:H11)</f>
        <v>285</v>
      </c>
      <c r="I12" s="10">
        <f>SUM(I5:I11)</f>
        <v>79</v>
      </c>
    </row>
    <row r="14" spans="1:9" ht="28" x14ac:dyDescent="0.2">
      <c r="A14" s="7" t="s">
        <v>790</v>
      </c>
      <c r="B14" s="7" t="s">
        <v>781</v>
      </c>
      <c r="C14" s="6">
        <v>22</v>
      </c>
      <c r="D14" s="7" t="str">
        <f>VLOOKUP(C14,'Meal Library'!$A$2:$I$237,2,FALSE())</f>
        <v>Mongolian Beef</v>
      </c>
      <c r="E14" s="7" t="str">
        <f>VLOOKUP(C14,'Meal Library'!$A$2:$I$237,9,FALSE())</f>
        <v>6 oz Mongolian Beef + 6 oz White Rice (rice sold by oz). Verified via Add-to-Cart gate.</v>
      </c>
      <c r="F14" s="6">
        <f>VLOOKUP(C14,'Meal Library'!$A$2:$I$237,4,FALSE())</f>
        <v>720</v>
      </c>
      <c r="G14" s="6">
        <f>VLOOKUP(C14,'Meal Library'!$A$2:$I$237,5,FALSE())</f>
        <v>53</v>
      </c>
      <c r="H14" s="6">
        <f>VLOOKUP(C14,'Meal Library'!$A$2:$I$237,6,FALSE())</f>
        <v>65</v>
      </c>
      <c r="I14" s="6">
        <f>VLOOKUP(C14,'Meal Library'!$A$2:$I$237,7,FALSE())</f>
        <v>26</v>
      </c>
    </row>
    <row r="15" spans="1:9" ht="42" x14ac:dyDescent="0.2">
      <c r="A15" s="7"/>
      <c r="B15" s="7" t="s">
        <v>782</v>
      </c>
      <c r="C15" s="6">
        <v>49</v>
      </c>
      <c r="D15" s="7" t="str">
        <f>VLOOKUP(C15,'Meal Library'!$A$2:$I$237,2,FALSE())</f>
        <v>Steak, Quinoa, Asparagus, Chimichurri</v>
      </c>
      <c r="E15" s="7" t="str">
        <f>VLOOKUP(C15,'Meal Library'!$A$2:$I$237,9,FALSE())</f>
        <v>6 oz Garlic Steak + 1 cup Quinoa + 6 oz Lemon Zested Asparagus + 2 tbsp Chimichurri Sauce. Verified via Add-to-Cart gate.</v>
      </c>
      <c r="F15" s="6">
        <f>VLOOKUP(C15,'Meal Library'!$A$2:$I$237,4,FALSE())</f>
        <v>710</v>
      </c>
      <c r="G15" s="6">
        <f>VLOOKUP(C15,'Meal Library'!$A$2:$I$237,5,FALSE())</f>
        <v>63</v>
      </c>
      <c r="H15" s="6">
        <f>VLOOKUP(C15,'Meal Library'!$A$2:$I$237,6,FALSE())</f>
        <v>48</v>
      </c>
      <c r="I15" s="6">
        <f>VLOOKUP(C15,'Meal Library'!$A$2:$I$237,7,FALSE())</f>
        <v>32</v>
      </c>
    </row>
    <row r="16" spans="1:9" ht="28" x14ac:dyDescent="0.2">
      <c r="A16" s="7"/>
      <c r="B16" s="7" t="s">
        <v>783</v>
      </c>
      <c r="C16" s="6">
        <v>27</v>
      </c>
      <c r="D16" s="7" t="str">
        <f>VLOOKUP(C16,'Meal Library'!$A$2:$I$237,2,FALSE())</f>
        <v>Chicken Fajitas</v>
      </c>
      <c r="E16" s="7" t="str">
        <f>VLOOKUP(C16,'Meal Library'!$A$2:$I$237,9,FALSE())</f>
        <v>6 oz Chicken Fajitas + 6 oz White Rice + sauce. Verified via Add-to-Cart gate.</v>
      </c>
      <c r="F16" s="6">
        <f>VLOOKUP(C16,'Meal Library'!$A$2:$I$237,4,FALSE())</f>
        <v>560</v>
      </c>
      <c r="G16" s="6">
        <f>VLOOKUP(C16,'Meal Library'!$A$2:$I$237,5,FALSE())</f>
        <v>41</v>
      </c>
      <c r="H16" s="6">
        <f>VLOOKUP(C16,'Meal Library'!$A$2:$I$237,6,FALSE())</f>
        <v>57</v>
      </c>
      <c r="I16" s="6">
        <f>VLOOKUP(C16,'Meal Library'!$A$2:$I$237,7,FALSE())</f>
        <v>17</v>
      </c>
    </row>
    <row r="17" spans="1:9" ht="28" x14ac:dyDescent="0.2">
      <c r="A17" s="7"/>
      <c r="B17" s="7" t="s">
        <v>784</v>
      </c>
      <c r="C17" s="6">
        <v>230</v>
      </c>
      <c r="D17" s="7" t="str">
        <f>VLOOKUP(C17,'Meal Library'!$A$2:$I$237,2,FALSE())</f>
        <v>Banana (1 piece)</v>
      </c>
      <c r="E17" s="7" t="str">
        <f>VLOOKUP(C17,'Meal Library'!$A$2:$I$237,9,FALSE())</f>
        <v>1 Banana from the Fruits menu. Verified via Add-to-Cart gate at localfoodz.co/menu/fruits.</v>
      </c>
      <c r="F17" s="6">
        <f>VLOOKUP(C17,'Meal Library'!$A$2:$I$237,4,FALSE())</f>
        <v>110</v>
      </c>
      <c r="G17" s="6">
        <f>VLOOKUP(C17,'Meal Library'!$A$2:$I$237,5,FALSE())</f>
        <v>1</v>
      </c>
      <c r="H17" s="6">
        <f>VLOOKUP(C17,'Meal Library'!$A$2:$I$237,6,FALSE())</f>
        <v>27</v>
      </c>
      <c r="I17" s="6">
        <f>VLOOKUP(C17,'Meal Library'!$A$2:$I$237,7,FALSE())</f>
        <v>0</v>
      </c>
    </row>
    <row r="18" spans="1:9" x14ac:dyDescent="0.2">
      <c r="A18" s="10" t="s">
        <v>790</v>
      </c>
      <c r="B18" s="10" t="s">
        <v>829</v>
      </c>
      <c r="C18" s="10"/>
      <c r="D18" s="10"/>
      <c r="E18" s="10"/>
      <c r="F18" s="10">
        <f>SUM(F14:F17)</f>
        <v>2100</v>
      </c>
      <c r="G18" s="10">
        <f>SUM(G14:G17)</f>
        <v>158</v>
      </c>
      <c r="H18" s="10">
        <f>SUM(H14:H17)</f>
        <v>197</v>
      </c>
      <c r="I18" s="10">
        <f>SUM(I14:I17)</f>
        <v>75</v>
      </c>
    </row>
    <row r="20" spans="1:9" ht="42" x14ac:dyDescent="0.2">
      <c r="A20" s="7" t="s">
        <v>791</v>
      </c>
      <c r="B20" s="7" t="s">
        <v>781</v>
      </c>
      <c r="C20" s="6">
        <v>105</v>
      </c>
      <c r="D20" s="7" t="str">
        <f>VLOOKUP(C20,'Meal Library'!$A$2:$I$237,2,FALSE())</f>
        <v>Hainan Chicken w/ Rice + Scallion</v>
      </c>
      <c r="E20" s="7" t="str">
        <f>VLOOKUP(C20,'Meal Library'!$A$2:$I$237,9,FALSE())</f>
        <v>6 oz Sousvide Chicken Breast + 6 oz White Rice + 6 oz Broccoli + 2 tbsp Ginger Scallion Sauce. Verified via Add-to-Cart gate.</v>
      </c>
      <c r="F20" s="6">
        <f>VLOOKUP(C20,'Meal Library'!$A$2:$I$237,4,FALSE())</f>
        <v>790</v>
      </c>
      <c r="G20" s="6">
        <f>VLOOKUP(C20,'Meal Library'!$A$2:$I$237,5,FALSE())</f>
        <v>61</v>
      </c>
      <c r="H20" s="6">
        <f>VLOOKUP(C20,'Meal Library'!$A$2:$I$237,6,FALSE())</f>
        <v>61</v>
      </c>
      <c r="I20" s="6">
        <f>VLOOKUP(C20,'Meal Library'!$A$2:$I$237,7,FALSE())</f>
        <v>34</v>
      </c>
    </row>
    <row r="21" spans="1:9" ht="28" x14ac:dyDescent="0.2">
      <c r="A21" s="7"/>
      <c r="B21" s="7" t="s">
        <v>782</v>
      </c>
      <c r="C21" s="6">
        <v>22</v>
      </c>
      <c r="D21" s="7" t="str">
        <f>VLOOKUP(C21,'Meal Library'!$A$2:$I$237,2,FALSE())</f>
        <v>Mongolian Beef</v>
      </c>
      <c r="E21" s="7" t="str">
        <f>VLOOKUP(C21,'Meal Library'!$A$2:$I$237,9,FALSE())</f>
        <v>6 oz Mongolian Beef + 6 oz White Rice (rice sold by oz). Verified via Add-to-Cart gate.</v>
      </c>
      <c r="F21" s="6">
        <f>VLOOKUP(C21,'Meal Library'!$A$2:$I$237,4,FALSE())</f>
        <v>720</v>
      </c>
      <c r="G21" s="6">
        <f>VLOOKUP(C21,'Meal Library'!$A$2:$I$237,5,FALSE())</f>
        <v>53</v>
      </c>
      <c r="H21" s="6">
        <f>VLOOKUP(C21,'Meal Library'!$A$2:$I$237,6,FALSE())</f>
        <v>65</v>
      </c>
      <c r="I21" s="6">
        <f>VLOOKUP(C21,'Meal Library'!$A$2:$I$237,7,FALSE())</f>
        <v>26</v>
      </c>
    </row>
    <row r="22" spans="1:9" x14ac:dyDescent="0.2">
      <c r="A22" s="7"/>
      <c r="B22" s="7" t="s">
        <v>783</v>
      </c>
      <c r="C22" s="6">
        <v>89</v>
      </c>
      <c r="D22" s="7" t="str">
        <f>VLOOKUP(C22,'Meal Library'!$A$2:$I$237,2,FALSE())</f>
        <v>Chicken Salad Sandwich</v>
      </c>
      <c r="E22" s="7" t="str">
        <f>VLOOKUP(C22,'Meal Library'!$A$2:$I$237,9,FALSE())</f>
        <v>Chicken Salad Sandwich (single-option dish)</v>
      </c>
      <c r="F22" s="6">
        <f>VLOOKUP(C22,'Meal Library'!$A$2:$I$237,4,FALSE())</f>
        <v>590</v>
      </c>
      <c r="G22" s="6">
        <f>VLOOKUP(C22,'Meal Library'!$A$2:$I$237,5,FALSE())</f>
        <v>47</v>
      </c>
      <c r="H22" s="6">
        <f>VLOOKUP(C22,'Meal Library'!$A$2:$I$237,6,FALSE())</f>
        <v>74</v>
      </c>
      <c r="I22" s="6">
        <f>VLOOKUP(C22,'Meal Library'!$A$2:$I$237,7,FALSE())</f>
        <v>15</v>
      </c>
    </row>
    <row r="23" spans="1:9" x14ac:dyDescent="0.2">
      <c r="A23" s="10" t="s">
        <v>791</v>
      </c>
      <c r="B23" s="10" t="s">
        <v>829</v>
      </c>
      <c r="C23" s="10"/>
      <c r="D23" s="10"/>
      <c r="E23" s="10"/>
      <c r="F23" s="10">
        <f>SUM(F20:F22)</f>
        <v>2100</v>
      </c>
      <c r="G23" s="10">
        <f>SUM(G20:G22)</f>
        <v>161</v>
      </c>
      <c r="H23" s="10">
        <f>SUM(H20:H22)</f>
        <v>200</v>
      </c>
      <c r="I23" s="10">
        <f>SUM(I20:I22)</f>
        <v>75</v>
      </c>
    </row>
    <row r="25" spans="1:9" ht="42" x14ac:dyDescent="0.2">
      <c r="A25" s="7" t="s">
        <v>793</v>
      </c>
      <c r="B25" s="7" t="s">
        <v>781</v>
      </c>
      <c r="C25" s="6">
        <v>78</v>
      </c>
      <c r="D25" s="7" t="str">
        <f>VLOOKUP(C25,'Meal Library'!$A$2:$I$237,2,FALSE())</f>
        <v>Oven-Baked Chicken Parmesan</v>
      </c>
      <c r="E25" s="7" t="str">
        <f>VLOOKUP(C25,'Meal Library'!$A$2:$I$237,9,FALSE())</f>
        <v>1 unit Chicken Parmesan + 3 oz Broccoli &amp; Carrots (no pasta — whole wheat breading on chicken). Verified via Add-to-Cart gate.</v>
      </c>
      <c r="F25" s="6">
        <f>VLOOKUP(C25,'Meal Library'!$A$2:$I$237,4,FALSE())</f>
        <v>780</v>
      </c>
      <c r="G25" s="6">
        <f>VLOOKUP(C25,'Meal Library'!$A$2:$I$237,5,FALSE())</f>
        <v>71</v>
      </c>
      <c r="H25" s="6">
        <f>VLOOKUP(C25,'Meal Library'!$A$2:$I$237,6,FALSE())</f>
        <v>64</v>
      </c>
      <c r="I25" s="6">
        <f>VLOOKUP(C25,'Meal Library'!$A$2:$I$237,7,FALSE())</f>
        <v>26</v>
      </c>
    </row>
    <row r="26" spans="1:9" ht="42" x14ac:dyDescent="0.2">
      <c r="A26" s="7"/>
      <c r="B26" s="7" t="s">
        <v>782</v>
      </c>
      <c r="C26" s="6">
        <v>107</v>
      </c>
      <c r="D26" s="7" t="str">
        <f>VLOOKUP(C26,'Meal Library'!$A$2:$I$237,2,FALSE())</f>
        <v>Teriyaki Bowl</v>
      </c>
      <c r="E26" s="7" t="str">
        <f>VLOOKUP(C26,'Meal Library'!$A$2:$I$237,9,FALSE())</f>
        <v>6 oz Chicken Teriyaki + 6 oz Brown Rice + 6 oz Roasted Veg Medley + 2 tbsp Garlic Ginger Glaze. Verified via Add-to-Cart gate.</v>
      </c>
      <c r="F26" s="6">
        <f>VLOOKUP(C26,'Meal Library'!$A$2:$I$237,4,FALSE())</f>
        <v>650</v>
      </c>
      <c r="G26" s="6">
        <f>VLOOKUP(C26,'Meal Library'!$A$2:$I$237,5,FALSE())</f>
        <v>45</v>
      </c>
      <c r="H26" s="6">
        <f>VLOOKUP(C26,'Meal Library'!$A$2:$I$237,6,FALSE())</f>
        <v>79</v>
      </c>
      <c r="I26" s="6">
        <f>VLOOKUP(C26,'Meal Library'!$A$2:$I$237,7,FALSE())</f>
        <v>20</v>
      </c>
    </row>
    <row r="27" spans="1:9" ht="28" x14ac:dyDescent="0.2">
      <c r="A27" s="7"/>
      <c r="B27" s="7" t="s">
        <v>783</v>
      </c>
      <c r="C27" s="6">
        <v>340</v>
      </c>
      <c r="D27" s="7" t="str">
        <f>VLOOKUP(C27,'Meal Library'!$A$2:$I$237,2,FALSE())</f>
        <v>BYO Plant: Organic Baked Tofu + Quinoa + Broccoli</v>
      </c>
      <c r="E27" s="7" t="str">
        <f>VLOOKUP(C27,'Meal Library'!$A$2:$I$237,9,FALSE())</f>
        <v>6 oz Organic Baked Tofu + 1 cup Quinoa + 4 oz Broccoli</v>
      </c>
      <c r="F27" s="6">
        <f>VLOOKUP(C27,'Meal Library'!$A$2:$I$237,4,FALSE())</f>
        <v>550</v>
      </c>
      <c r="G27" s="6">
        <f>VLOOKUP(C27,'Meal Library'!$A$2:$I$237,5,FALSE())</f>
        <v>42</v>
      </c>
      <c r="H27" s="6">
        <f>VLOOKUP(C27,'Meal Library'!$A$2:$I$237,6,FALSE())</f>
        <v>48</v>
      </c>
      <c r="I27" s="6">
        <f>VLOOKUP(C27,'Meal Library'!$A$2:$I$237,7,FALSE())</f>
        <v>21</v>
      </c>
    </row>
    <row r="28" spans="1:9" x14ac:dyDescent="0.2">
      <c r="A28" s="7"/>
      <c r="B28" s="7" t="s">
        <v>784</v>
      </c>
      <c r="C28" s="6">
        <v>669</v>
      </c>
      <c r="D28" s="7" t="str">
        <f>VLOOKUP(C28,'Meal Library'!$A$2:$I$237,2,FALSE())</f>
        <v>CM Veg Fritter (1)</v>
      </c>
      <c r="E28" s="7" t="str">
        <f>VLOOKUP(C28,'Meal Library'!$A$2:$I$237,9,FALSE())</f>
        <v>1 Veg Fritter from Customized Meals</v>
      </c>
      <c r="F28" s="6">
        <f>VLOOKUP(C28,'Meal Library'!$A$2:$I$237,4,FALSE())</f>
        <v>70</v>
      </c>
      <c r="G28" s="6">
        <f>VLOOKUP(C28,'Meal Library'!$A$2:$I$237,5,FALSE())</f>
        <v>2</v>
      </c>
      <c r="H28" s="6">
        <f>VLOOKUP(C28,'Meal Library'!$A$2:$I$237,6,FALSE())</f>
        <v>15</v>
      </c>
      <c r="I28" s="6">
        <f>VLOOKUP(C28,'Meal Library'!$A$2:$I$237,7,FALSE())</f>
        <v>0</v>
      </c>
    </row>
    <row r="29" spans="1:9" x14ac:dyDescent="0.2">
      <c r="A29" s="10" t="s">
        <v>793</v>
      </c>
      <c r="B29" s="10" t="s">
        <v>829</v>
      </c>
      <c r="C29" s="10"/>
      <c r="D29" s="10"/>
      <c r="E29" s="10"/>
      <c r="F29" s="10">
        <f>SUM(F25:F28)</f>
        <v>2050</v>
      </c>
      <c r="G29" s="10">
        <f>SUM(G25:G28)</f>
        <v>160</v>
      </c>
      <c r="H29" s="10">
        <f>SUM(H25:H28)</f>
        <v>206</v>
      </c>
      <c r="I29" s="10">
        <f>SUM(I25:I28)</f>
        <v>67</v>
      </c>
    </row>
    <row r="31" spans="1:9" ht="28" x14ac:dyDescent="0.2">
      <c r="A31" s="7" t="s">
        <v>794</v>
      </c>
      <c r="B31" s="7" t="s">
        <v>781</v>
      </c>
      <c r="C31" s="6">
        <v>41</v>
      </c>
      <c r="D31" s="7" t="str">
        <f>VLOOKUP(C31,'Meal Library'!$A$2:$I$237,2,FALSE())</f>
        <v>Chicken Tikka w/ Rice and Veg</v>
      </c>
      <c r="E31" s="7" t="str">
        <f>VLOOKUP(C31,'Meal Library'!$A$2:$I$237,9,FALSE())</f>
        <v>6 oz Chicken Tikka + 6 oz White Rice + 6 oz Fajita Veg Mix + 2 tbsp Cilantro Lime Sauce. Verified via Add-to-Cart gate.</v>
      </c>
      <c r="F31" s="6">
        <f>VLOOKUP(C31,'Meal Library'!$A$2:$I$237,4,FALSE())</f>
        <v>810</v>
      </c>
      <c r="G31" s="6">
        <f>VLOOKUP(C31,'Meal Library'!$A$2:$I$237,5,FALSE())</f>
        <v>63</v>
      </c>
      <c r="H31" s="6">
        <f>VLOOKUP(C31,'Meal Library'!$A$2:$I$237,6,FALSE())</f>
        <v>77</v>
      </c>
      <c r="I31" s="6">
        <f>VLOOKUP(C31,'Meal Library'!$A$2:$I$237,7,FALSE())</f>
        <v>29</v>
      </c>
    </row>
    <row r="32" spans="1:9" ht="28" x14ac:dyDescent="0.2">
      <c r="A32" s="7"/>
      <c r="B32" s="7" t="s">
        <v>782</v>
      </c>
      <c r="C32" s="6">
        <v>33</v>
      </c>
      <c r="D32" s="7" t="str">
        <f>VLOOKUP(C32,'Meal Library'!$A$2:$I$237,2,FALSE())</f>
        <v>Chicken Quesadilla</v>
      </c>
      <c r="E32" s="7" t="str">
        <f>VLOOKUP(C32,'Meal Library'!$A$2:$I$237,9,FALSE())</f>
        <v>Chicken Quesadilla + 2 tbsp Sour Cream + 2 oz Guacamole. Verified via Add-to-Cart gate.</v>
      </c>
      <c r="F32" s="6">
        <f>VLOOKUP(C32,'Meal Library'!$A$2:$I$237,4,FALSE())</f>
        <v>890</v>
      </c>
      <c r="G32" s="6">
        <f>VLOOKUP(C32,'Meal Library'!$A$2:$I$237,5,FALSE())</f>
        <v>66</v>
      </c>
      <c r="H32" s="6">
        <f>VLOOKUP(C32,'Meal Library'!$A$2:$I$237,6,FALSE())</f>
        <v>76</v>
      </c>
      <c r="I32" s="6">
        <f>VLOOKUP(C32,'Meal Library'!$A$2:$I$237,7,FALSE())</f>
        <v>35</v>
      </c>
    </row>
    <row r="33" spans="1:9" ht="28" x14ac:dyDescent="0.2">
      <c r="A33" s="7"/>
      <c r="B33" s="7" t="s">
        <v>783</v>
      </c>
      <c r="C33" s="6">
        <v>8010</v>
      </c>
      <c r="D33" s="7" t="str">
        <f>VLOOKUP(C33,'Meal Library'!$A$2:$I$237,2,FALSE())</f>
        <v>Custom LF Combo: 4 oz Teriyaki Chicken Thigh + 4 oz White Rice</v>
      </c>
      <c r="E33" s="7" t="str">
        <f>VLOOKUP(C33,'Meal Library'!$A$2:$I$237,9,FALSE())</f>
        <v>4 oz Teriyaki Chicken Thigh + 4 oz White Rice  (build via Customized Meals on localfoodz.co)</v>
      </c>
      <c r="F33" s="6">
        <f>VLOOKUP(C33,'Meal Library'!$A$2:$I$237,4,FALSE())</f>
        <v>320</v>
      </c>
      <c r="G33" s="6">
        <f>VLOOKUP(C33,'Meal Library'!$A$2:$I$237,5,FALSE())</f>
        <v>26</v>
      </c>
      <c r="H33" s="6">
        <f>VLOOKUP(C33,'Meal Library'!$A$2:$I$237,6,FALSE())</f>
        <v>40</v>
      </c>
      <c r="I33" s="6">
        <f>VLOOKUP(C33,'Meal Library'!$A$2:$I$237,7,FALSE())</f>
        <v>4.5</v>
      </c>
    </row>
    <row r="34" spans="1:9" x14ac:dyDescent="0.2">
      <c r="A34" s="10" t="s">
        <v>794</v>
      </c>
      <c r="B34" s="10" t="s">
        <v>829</v>
      </c>
      <c r="C34" s="10"/>
      <c r="D34" s="10"/>
      <c r="E34" s="10"/>
      <c r="F34" s="10">
        <f>SUM(F31:F33)</f>
        <v>2020</v>
      </c>
      <c r="G34" s="10">
        <f>SUM(G31:G33)</f>
        <v>155</v>
      </c>
      <c r="H34" s="10">
        <f>SUM(H31:H33)</f>
        <v>193</v>
      </c>
      <c r="I34" s="10">
        <f>SUM(I31:I33)</f>
        <v>68.5</v>
      </c>
    </row>
    <row r="36" spans="1:9" ht="42" x14ac:dyDescent="0.2">
      <c r="A36" s="7" t="s">
        <v>795</v>
      </c>
      <c r="B36" s="7" t="s">
        <v>781</v>
      </c>
      <c r="C36" s="6">
        <v>64</v>
      </c>
      <c r="D36" s="7" t="str">
        <f>VLOOKUP(C36,'Meal Library'!$A$2:$I$237,2,FALSE())</f>
        <v>Shrimp &amp; Veg Pasta Marinara</v>
      </c>
      <c r="E36" s="7" t="str">
        <f>VLOOKUP(C36,'Meal Library'!$A$2:$I$237,9,FALSE())</f>
        <v>6 oz Cajun Shrimp + 6 oz Whole Wheat Penne + 4 oz Roasted Veg Medley + 1 cup Marinara + .25 oz Parmesan. Verified via Add-to-Cart gate.</v>
      </c>
      <c r="F36" s="6">
        <f>VLOOKUP(C36,'Meal Library'!$A$2:$I$237,4,FALSE())</f>
        <v>680</v>
      </c>
      <c r="G36" s="6">
        <f>VLOOKUP(C36,'Meal Library'!$A$2:$I$237,5,FALSE())</f>
        <v>40</v>
      </c>
      <c r="H36" s="6">
        <f>VLOOKUP(C36,'Meal Library'!$A$2:$I$237,6,FALSE())</f>
        <v>82</v>
      </c>
      <c r="I36" s="6">
        <f>VLOOKUP(C36,'Meal Library'!$A$2:$I$237,7,FALSE())</f>
        <v>25</v>
      </c>
    </row>
    <row r="37" spans="1:9" ht="42" x14ac:dyDescent="0.2">
      <c r="A37" s="7"/>
      <c r="B37" s="7" t="s">
        <v>782</v>
      </c>
      <c r="C37" s="6">
        <v>107</v>
      </c>
      <c r="D37" s="7" t="str">
        <f>VLOOKUP(C37,'Meal Library'!$A$2:$I$237,2,FALSE())</f>
        <v>Teriyaki Bowl</v>
      </c>
      <c r="E37" s="7" t="str">
        <f>VLOOKUP(C37,'Meal Library'!$A$2:$I$237,9,FALSE())</f>
        <v>6 oz Chicken Teriyaki + 6 oz Brown Rice + 6 oz Roasted Veg Medley + 2 tbsp Garlic Ginger Glaze. Verified via Add-to-Cart gate.</v>
      </c>
      <c r="F37" s="6">
        <f>VLOOKUP(C37,'Meal Library'!$A$2:$I$237,4,FALSE())</f>
        <v>650</v>
      </c>
      <c r="G37" s="6">
        <f>VLOOKUP(C37,'Meal Library'!$A$2:$I$237,5,FALSE())</f>
        <v>45</v>
      </c>
      <c r="H37" s="6">
        <f>VLOOKUP(C37,'Meal Library'!$A$2:$I$237,6,FALSE())</f>
        <v>79</v>
      </c>
      <c r="I37" s="6">
        <f>VLOOKUP(C37,'Meal Library'!$A$2:$I$237,7,FALSE())</f>
        <v>20</v>
      </c>
    </row>
    <row r="38" spans="1:9" ht="28" x14ac:dyDescent="0.2">
      <c r="A38" s="7"/>
      <c r="B38" s="7" t="s">
        <v>783</v>
      </c>
      <c r="C38" s="6">
        <v>342</v>
      </c>
      <c r="D38" s="7" t="str">
        <f>VLOOKUP(C38,'Meal Library'!$A$2:$I$237,2,FALSE())</f>
        <v>BYO Plant: Beyond Meat + Roasted Yams + Roasted Veg Medley</v>
      </c>
      <c r="E38" s="7" t="str">
        <f>VLOOKUP(C38,'Meal Library'!$A$2:$I$237,9,FALSE())</f>
        <v>6 oz Beyond Meat + 4 oz Roasted Yams + 4 oz Roasted Veg Medley</v>
      </c>
      <c r="F38" s="6">
        <f>VLOOKUP(C38,'Meal Library'!$A$2:$I$237,4,FALSE())</f>
        <v>605</v>
      </c>
      <c r="G38" s="6">
        <f>VLOOKUP(C38,'Meal Library'!$A$2:$I$237,5,FALSE())</f>
        <v>35</v>
      </c>
      <c r="H38" s="6">
        <f>VLOOKUP(C38,'Meal Library'!$A$2:$I$237,6,FALSE())</f>
        <v>51</v>
      </c>
      <c r="I38" s="6">
        <f>VLOOKUP(C38,'Meal Library'!$A$2:$I$237,7,FALSE())</f>
        <v>28</v>
      </c>
    </row>
    <row r="39" spans="1:9" x14ac:dyDescent="0.2">
      <c r="A39" s="7"/>
      <c r="B39" s="7" t="s">
        <v>784</v>
      </c>
      <c r="C39" s="6">
        <v>623</v>
      </c>
      <c r="D39" s="7" t="str">
        <f>VLOOKUP(C39,'Meal Library'!$A$2:$I$237,2,FALSE())</f>
        <v>CM Ginger Soy Tilapia (4oz)</v>
      </c>
      <c r="E39" s="7" t="str">
        <f>VLOOKUP(C39,'Meal Library'!$A$2:$I$237,9,FALSE())</f>
        <v>4 oz Ginger Soy Tilapia from Customized Meals</v>
      </c>
      <c r="F39" s="6">
        <f>VLOOKUP(C39,'Meal Library'!$A$2:$I$237,4,FALSE())</f>
        <v>150</v>
      </c>
      <c r="G39" s="6">
        <f>VLOOKUP(C39,'Meal Library'!$A$2:$I$237,5,FALSE())</f>
        <v>27</v>
      </c>
      <c r="H39" s="6">
        <f>VLOOKUP(C39,'Meal Library'!$A$2:$I$237,6,FALSE())</f>
        <v>1</v>
      </c>
      <c r="I39" s="6">
        <f>VLOOKUP(C39,'Meal Library'!$A$2:$I$237,7,FALSE())</f>
        <v>5</v>
      </c>
    </row>
    <row r="40" spans="1:9" x14ac:dyDescent="0.2">
      <c r="A40" s="10" t="s">
        <v>795</v>
      </c>
      <c r="B40" s="10" t="s">
        <v>829</v>
      </c>
      <c r="C40" s="10"/>
      <c r="D40" s="10"/>
      <c r="E40" s="10"/>
      <c r="F40" s="10">
        <f>SUM(F36:F39)</f>
        <v>2085</v>
      </c>
      <c r="G40" s="10">
        <f>SUM(G36:G39)</f>
        <v>147</v>
      </c>
      <c r="H40" s="10">
        <f>SUM(H36:H39)</f>
        <v>213</v>
      </c>
      <c r="I40" s="10">
        <f>SUM(I36:I39)</f>
        <v>78</v>
      </c>
    </row>
    <row r="42" spans="1:9" ht="42" x14ac:dyDescent="0.2">
      <c r="A42" s="7" t="s">
        <v>796</v>
      </c>
      <c r="B42" s="7" t="s">
        <v>781</v>
      </c>
      <c r="C42" s="6">
        <v>78</v>
      </c>
      <c r="D42" s="7" t="str">
        <f>VLOOKUP(C42,'Meal Library'!$A$2:$I$237,2,FALSE())</f>
        <v>Oven-Baked Chicken Parmesan</v>
      </c>
      <c r="E42" s="7" t="str">
        <f>VLOOKUP(C42,'Meal Library'!$A$2:$I$237,9,FALSE())</f>
        <v>1 unit Chicken Parmesan + 3 oz Broccoli &amp; Carrots (no pasta — whole wheat breading on chicken). Verified via Add-to-Cart gate.</v>
      </c>
      <c r="F42" s="6">
        <f>VLOOKUP(C42,'Meal Library'!$A$2:$I$237,4,FALSE())</f>
        <v>780</v>
      </c>
      <c r="G42" s="6">
        <f>VLOOKUP(C42,'Meal Library'!$A$2:$I$237,5,FALSE())</f>
        <v>71</v>
      </c>
      <c r="H42" s="6">
        <f>VLOOKUP(C42,'Meal Library'!$A$2:$I$237,6,FALSE())</f>
        <v>64</v>
      </c>
      <c r="I42" s="6">
        <f>VLOOKUP(C42,'Meal Library'!$A$2:$I$237,7,FALSE())</f>
        <v>26</v>
      </c>
    </row>
    <row r="43" spans="1:9" ht="42" x14ac:dyDescent="0.2">
      <c r="A43" s="7"/>
      <c r="B43" s="7" t="s">
        <v>782</v>
      </c>
      <c r="C43" s="6">
        <v>60</v>
      </c>
      <c r="D43" s="7" t="str">
        <f>VLOOKUP(C43,'Meal Library'!$A$2:$I$237,2,FALSE())</f>
        <v>Salmon Quinoa Asparagus + Mustard Herb</v>
      </c>
      <c r="E43" s="7" t="str">
        <f>VLOOKUP(C43,'Meal Library'!$A$2:$I$237,9,FALSE())</f>
        <v>6 oz Garlic Herb Salmon + 1 cup Quinoa + 6 oz Lemon Zested Asparagus + 2 tbsp Mustard Herb Sauce. Verified via Add-to-Cart gate.</v>
      </c>
      <c r="F43" s="6">
        <f>VLOOKUP(C43,'Meal Library'!$A$2:$I$237,4,FALSE())</f>
        <v>630</v>
      </c>
      <c r="G43" s="6">
        <f>VLOOKUP(C43,'Meal Library'!$A$2:$I$237,5,FALSE())</f>
        <v>50</v>
      </c>
      <c r="H43" s="6">
        <f>VLOOKUP(C43,'Meal Library'!$A$2:$I$237,6,FALSE())</f>
        <v>49</v>
      </c>
      <c r="I43" s="6">
        <f>VLOOKUP(C43,'Meal Library'!$A$2:$I$237,7,FALSE())</f>
        <v>27</v>
      </c>
    </row>
    <row r="44" spans="1:9" ht="28" x14ac:dyDescent="0.2">
      <c r="A44" s="7"/>
      <c r="B44" s="7" t="s">
        <v>783</v>
      </c>
      <c r="C44" s="6">
        <v>27</v>
      </c>
      <c r="D44" s="7" t="str">
        <f>VLOOKUP(C44,'Meal Library'!$A$2:$I$237,2,FALSE())</f>
        <v>Chicken Fajitas</v>
      </c>
      <c r="E44" s="7" t="str">
        <f>VLOOKUP(C44,'Meal Library'!$A$2:$I$237,9,FALSE())</f>
        <v>6 oz Chicken Fajitas + 6 oz White Rice + sauce. Verified via Add-to-Cart gate.</v>
      </c>
      <c r="F44" s="6">
        <f>VLOOKUP(C44,'Meal Library'!$A$2:$I$237,4,FALSE())</f>
        <v>560</v>
      </c>
      <c r="G44" s="6">
        <f>VLOOKUP(C44,'Meal Library'!$A$2:$I$237,5,FALSE())</f>
        <v>41</v>
      </c>
      <c r="H44" s="6">
        <f>VLOOKUP(C44,'Meal Library'!$A$2:$I$237,6,FALSE())</f>
        <v>57</v>
      </c>
      <c r="I44" s="6">
        <f>VLOOKUP(C44,'Meal Library'!$A$2:$I$237,7,FALSE())</f>
        <v>17</v>
      </c>
    </row>
    <row r="45" spans="1:9" x14ac:dyDescent="0.2">
      <c r="A45" s="7"/>
      <c r="B45" s="7" t="s">
        <v>784</v>
      </c>
      <c r="C45" s="6">
        <v>655</v>
      </c>
      <c r="D45" s="7" t="str">
        <f>VLOOKUP(C45,'Meal Library'!$A$2:$I$237,2,FALSE())</f>
        <v>CM Broccoli (4oz)</v>
      </c>
      <c r="E45" s="7" t="str">
        <f>VLOOKUP(C45,'Meal Library'!$A$2:$I$237,9,FALSE())</f>
        <v>4 oz Broccoli from Customized Meals</v>
      </c>
      <c r="F45" s="6">
        <f>VLOOKUP(C45,'Meal Library'!$A$2:$I$237,4,FALSE())</f>
        <v>40</v>
      </c>
      <c r="G45" s="6">
        <f>VLOOKUP(C45,'Meal Library'!$A$2:$I$237,5,FALSE())</f>
        <v>3</v>
      </c>
      <c r="H45" s="6">
        <f>VLOOKUP(C45,'Meal Library'!$A$2:$I$237,6,FALSE())</f>
        <v>8</v>
      </c>
      <c r="I45" s="6">
        <f>VLOOKUP(C45,'Meal Library'!$A$2:$I$237,7,FALSE())</f>
        <v>0</v>
      </c>
    </row>
    <row r="46" spans="1:9" x14ac:dyDescent="0.2">
      <c r="A46" s="10" t="s">
        <v>796</v>
      </c>
      <c r="B46" s="10" t="s">
        <v>829</v>
      </c>
      <c r="C46" s="10"/>
      <c r="D46" s="10"/>
      <c r="E46" s="10"/>
      <c r="F46" s="10">
        <f>SUM(F42:F45)</f>
        <v>2010</v>
      </c>
      <c r="G46" s="10">
        <f>SUM(G42:G45)</f>
        <v>165</v>
      </c>
      <c r="H46" s="10">
        <f>SUM(H42:H45)</f>
        <v>178</v>
      </c>
      <c r="I46" s="10">
        <f>SUM(I42:I45)</f>
        <v>70</v>
      </c>
    </row>
    <row r="48" spans="1:9" x14ac:dyDescent="0.2">
      <c r="A48" s="11"/>
      <c r="B48" s="11" t="s">
        <v>797</v>
      </c>
      <c r="C48" s="11"/>
      <c r="D48" s="11"/>
      <c r="E48" s="11"/>
      <c r="F48" s="11">
        <f>AVERAGE(F12,F18,F23,F29,F34,F40,F46)</f>
        <v>2097.8571428571427</v>
      </c>
      <c r="G48" s="11">
        <f>AVERAGE(G12,G18,G23,G29,G34,G40,G46)</f>
        <v>158.14285714285714</v>
      </c>
      <c r="H48" s="11">
        <f>AVERAGE(H12,H18,H23,H29,H34,H40,H46)</f>
        <v>210.28571428571428</v>
      </c>
      <c r="I48" s="11">
        <f>AVERAGE(I12,I18,I23,I29,I34,I40,I46)</f>
        <v>73.214285714285708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1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830</v>
      </c>
      <c r="C1" s="9" t="s">
        <v>831</v>
      </c>
      <c r="F1" s="9" t="s">
        <v>832</v>
      </c>
    </row>
    <row r="2" spans="1:9" x14ac:dyDescent="0.2">
      <c r="A2" s="12" t="s">
        <v>833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42" x14ac:dyDescent="0.2">
      <c r="A5" s="7" t="s">
        <v>780</v>
      </c>
      <c r="B5" s="7" t="s">
        <v>781</v>
      </c>
      <c r="C5" s="6">
        <v>78</v>
      </c>
      <c r="D5" s="7" t="str">
        <f>VLOOKUP(C5,'Meal Library'!$A$2:$I$237,2,FALSE())</f>
        <v>Oven-Baked Chicken Parmesan</v>
      </c>
      <c r="E5" s="7" t="str">
        <f>VLOOKUP(C5,'Meal Library'!$A$2:$I$237,9,FALSE())</f>
        <v>1 unit Chicken Parmesan + 3 oz Broccoli &amp; Carrots (no pasta — whole wheat breading on chicken). Verified via Add-to-Cart gate.</v>
      </c>
      <c r="F5" s="6">
        <f>VLOOKUP(C5,'Meal Library'!$A$2:$I$237,4,FALSE())</f>
        <v>780</v>
      </c>
      <c r="G5" s="6">
        <f>VLOOKUP(C5,'Meal Library'!$A$2:$I$237,5,FALSE())</f>
        <v>71</v>
      </c>
      <c r="H5" s="6">
        <f>VLOOKUP(C5,'Meal Library'!$A$2:$I$237,6,FALSE())</f>
        <v>64</v>
      </c>
      <c r="I5" s="6">
        <f>VLOOKUP(C5,'Meal Library'!$A$2:$I$237,7,FALSE())</f>
        <v>26</v>
      </c>
    </row>
    <row r="6" spans="1:9" ht="42" x14ac:dyDescent="0.2">
      <c r="A6" s="7"/>
      <c r="B6" s="7" t="s">
        <v>782</v>
      </c>
      <c r="C6" s="6">
        <v>49</v>
      </c>
      <c r="D6" s="7" t="str">
        <f>VLOOKUP(C6,'Meal Library'!$A$2:$I$237,2,FALSE())</f>
        <v>Steak, Quinoa, Asparagus, Chimichurri</v>
      </c>
      <c r="E6" s="7" t="str">
        <f>VLOOKUP(C6,'Meal Library'!$A$2:$I$237,9,FALSE())</f>
        <v>6 oz Garlic Steak + 1 cup Quinoa + 6 oz Lemon Zested Asparagus + 2 tbsp Chimichurri Sauce. Verified via Add-to-Cart gate.</v>
      </c>
      <c r="F6" s="6">
        <f>VLOOKUP(C6,'Meal Library'!$A$2:$I$237,4,FALSE())</f>
        <v>710</v>
      </c>
      <c r="G6" s="6">
        <f>VLOOKUP(C6,'Meal Library'!$A$2:$I$237,5,FALSE())</f>
        <v>63</v>
      </c>
      <c r="H6" s="6">
        <f>VLOOKUP(C6,'Meal Library'!$A$2:$I$237,6,FALSE())</f>
        <v>48</v>
      </c>
      <c r="I6" s="6">
        <f>VLOOKUP(C6,'Meal Library'!$A$2:$I$237,7,FALSE())</f>
        <v>32</v>
      </c>
    </row>
    <row r="7" spans="1:9" x14ac:dyDescent="0.2">
      <c r="A7" s="7"/>
      <c r="B7" s="7" t="s">
        <v>783</v>
      </c>
      <c r="C7" s="6">
        <v>83</v>
      </c>
      <c r="D7" s="7" t="str">
        <f>VLOOKUP(C7,'Meal Library'!$A$2:$I$237,2,FALSE())</f>
        <v>Spaghetti &amp; Meatballs</v>
      </c>
      <c r="E7" s="7" t="str">
        <f>VLOOKUP(C7,'Meal Library'!$A$2:$I$237,9,FALSE())</f>
        <v>6 oz meatballs + spaghetti + marinara</v>
      </c>
      <c r="F7" s="6">
        <f>VLOOKUP(C7,'Meal Library'!$A$2:$I$237,4,FALSE())</f>
        <v>530</v>
      </c>
      <c r="G7" s="6">
        <f>VLOOKUP(C7,'Meal Library'!$A$2:$I$237,5,FALSE())</f>
        <v>23</v>
      </c>
      <c r="H7" s="6">
        <f>VLOOKUP(C7,'Meal Library'!$A$2:$I$237,6,FALSE())</f>
        <v>89</v>
      </c>
      <c r="I7" s="6">
        <f>VLOOKUP(C7,'Meal Library'!$A$2:$I$237,7,FALSE())</f>
        <v>14</v>
      </c>
    </row>
    <row r="8" spans="1:9" x14ac:dyDescent="0.2">
      <c r="A8" s="10" t="s">
        <v>780</v>
      </c>
      <c r="B8" s="10" t="s">
        <v>834</v>
      </c>
      <c r="C8" s="10"/>
      <c r="D8" s="10"/>
      <c r="E8" s="10"/>
      <c r="F8" s="10">
        <f>SUM(F5:F7)</f>
        <v>2020</v>
      </c>
      <c r="G8" s="10">
        <f>SUM(G5:G7)</f>
        <v>157</v>
      </c>
      <c r="H8" s="10">
        <f>SUM(H5:H7)</f>
        <v>201</v>
      </c>
      <c r="I8" s="10">
        <f>SUM(I5:I7)</f>
        <v>72</v>
      </c>
    </row>
    <row r="10" spans="1:9" ht="42" x14ac:dyDescent="0.2">
      <c r="A10" s="7" t="s">
        <v>790</v>
      </c>
      <c r="B10" s="7" t="s">
        <v>781</v>
      </c>
      <c r="C10" s="6">
        <v>49</v>
      </c>
      <c r="D10" s="7" t="str">
        <f>VLOOKUP(C10,'Meal Library'!$A$2:$I$237,2,FALSE())</f>
        <v>Steak, Quinoa, Asparagus, Chimichurri</v>
      </c>
      <c r="E10" s="7" t="str">
        <f>VLOOKUP(C10,'Meal Library'!$A$2:$I$237,9,FALSE())</f>
        <v>6 oz Garlic Steak + 1 cup Quinoa + 6 oz Lemon Zested Asparagus + 2 tbsp Chimichurri Sauce. Verified via Add-to-Cart gate.</v>
      </c>
      <c r="F10" s="6">
        <f>VLOOKUP(C10,'Meal Library'!$A$2:$I$237,4,FALSE())</f>
        <v>710</v>
      </c>
      <c r="G10" s="6">
        <f>VLOOKUP(C10,'Meal Library'!$A$2:$I$237,5,FALSE())</f>
        <v>63</v>
      </c>
      <c r="H10" s="6">
        <f>VLOOKUP(C10,'Meal Library'!$A$2:$I$237,6,FALSE())</f>
        <v>48</v>
      </c>
      <c r="I10" s="6">
        <f>VLOOKUP(C10,'Meal Library'!$A$2:$I$237,7,FALSE())</f>
        <v>32</v>
      </c>
    </row>
    <row r="11" spans="1:9" ht="28" x14ac:dyDescent="0.2">
      <c r="A11" s="7"/>
      <c r="B11" s="7" t="s">
        <v>782</v>
      </c>
      <c r="C11" s="6">
        <v>41</v>
      </c>
      <c r="D11" s="7" t="str">
        <f>VLOOKUP(C11,'Meal Library'!$A$2:$I$237,2,FALSE())</f>
        <v>Chicken Tikka w/ Rice and Veg</v>
      </c>
      <c r="E11" s="7" t="str">
        <f>VLOOKUP(C11,'Meal Library'!$A$2:$I$237,9,FALSE())</f>
        <v>6 oz Chicken Tikka + 6 oz White Rice + 6 oz Fajita Veg Mix + 2 tbsp Cilantro Lime Sauce. Verified via Add-to-Cart gate.</v>
      </c>
      <c r="F11" s="6">
        <f>VLOOKUP(C11,'Meal Library'!$A$2:$I$237,4,FALSE())</f>
        <v>810</v>
      </c>
      <c r="G11" s="6">
        <f>VLOOKUP(C11,'Meal Library'!$A$2:$I$237,5,FALSE())</f>
        <v>63</v>
      </c>
      <c r="H11" s="6">
        <f>VLOOKUP(C11,'Meal Library'!$A$2:$I$237,6,FALSE())</f>
        <v>77</v>
      </c>
      <c r="I11" s="6">
        <f>VLOOKUP(C11,'Meal Library'!$A$2:$I$237,7,FALSE())</f>
        <v>29</v>
      </c>
    </row>
    <row r="12" spans="1:9" ht="28" x14ac:dyDescent="0.2">
      <c r="A12" s="7"/>
      <c r="B12" s="7" t="s">
        <v>783</v>
      </c>
      <c r="C12" s="6">
        <v>232</v>
      </c>
      <c r="D12" s="7" t="str">
        <f>VLOOKUP(C12,'Meal Library'!$A$2:$I$237,2,FALSE())</f>
        <v>Orange (1 cup)</v>
      </c>
      <c r="E12" s="7" t="str">
        <f>VLOOKUP(C12,'Meal Library'!$A$2:$I$237,9,FALSE())</f>
        <v>1 Cup Orange segments from the Fruits menu. Verified via Add-to-Cart gate at localfoodz.co/menu/fruits.</v>
      </c>
      <c r="F12" s="6">
        <f>VLOOKUP(C12,'Meal Library'!$A$2:$I$237,4,FALSE())</f>
        <v>70</v>
      </c>
      <c r="G12" s="6">
        <f>VLOOKUP(C12,'Meal Library'!$A$2:$I$237,5,FALSE())</f>
        <v>1</v>
      </c>
      <c r="H12" s="6">
        <f>VLOOKUP(C12,'Meal Library'!$A$2:$I$237,6,FALSE())</f>
        <v>17</v>
      </c>
      <c r="I12" s="6">
        <f>VLOOKUP(C12,'Meal Library'!$A$2:$I$237,7,FALSE())</f>
        <v>0</v>
      </c>
    </row>
    <row r="13" spans="1:9" ht="28" x14ac:dyDescent="0.2">
      <c r="A13" s="7"/>
      <c r="B13" s="7" t="s">
        <v>784</v>
      </c>
      <c r="C13" s="6">
        <v>231</v>
      </c>
      <c r="D13" s="7" t="str">
        <f>VLOOKUP(C13,'Meal Library'!$A$2:$I$237,2,FALSE())</f>
        <v>Apple (1 cup)</v>
      </c>
      <c r="E13" s="7" t="str">
        <f>VLOOKUP(C13,'Meal Library'!$A$2:$I$237,9,FALSE())</f>
        <v>1 Cup sliced Apple from the Fruits menu. Verified via Add-to-Cart gate at localfoodz.co/menu/fruits.</v>
      </c>
      <c r="F13" s="6">
        <f>VLOOKUP(C13,'Meal Library'!$A$2:$I$237,4,FALSE())</f>
        <v>90</v>
      </c>
      <c r="G13" s="6">
        <f>VLOOKUP(C13,'Meal Library'!$A$2:$I$237,5,FALSE())</f>
        <v>0</v>
      </c>
      <c r="H13" s="6">
        <f>VLOOKUP(C13,'Meal Library'!$A$2:$I$237,6,FALSE())</f>
        <v>25</v>
      </c>
      <c r="I13" s="6">
        <f>VLOOKUP(C13,'Meal Library'!$A$2:$I$237,7,FALSE())</f>
        <v>0</v>
      </c>
    </row>
    <row r="14" spans="1:9" x14ac:dyDescent="0.2">
      <c r="A14" s="7"/>
      <c r="B14" s="7" t="s">
        <v>785</v>
      </c>
      <c r="C14" s="6">
        <v>97</v>
      </c>
      <c r="D14" s="7" t="str">
        <f>VLOOKUP(C14,'Meal Library'!$A$2:$I$237,2,FALSE())</f>
        <v>Veg Fritter (2)</v>
      </c>
      <c r="E14" s="7" t="str">
        <f>VLOOKUP(C14,'Meal Library'!$A$2:$I$237,9,FALSE())</f>
        <v>2 fritters, no sauce. Verified via Add-to-Cart gate.</v>
      </c>
      <c r="F14" s="6">
        <f>VLOOKUP(C14,'Meal Library'!$A$2:$I$237,4,FALSE())</f>
        <v>130</v>
      </c>
      <c r="G14" s="6">
        <f>VLOOKUP(C14,'Meal Library'!$A$2:$I$237,5,FALSE())</f>
        <v>3</v>
      </c>
      <c r="H14" s="6">
        <f>VLOOKUP(C14,'Meal Library'!$A$2:$I$237,6,FALSE())</f>
        <v>30</v>
      </c>
      <c r="I14" s="6">
        <f>VLOOKUP(C14,'Meal Library'!$A$2:$I$237,7,FALSE())</f>
        <v>0</v>
      </c>
    </row>
    <row r="15" spans="1:9" x14ac:dyDescent="0.2">
      <c r="A15" s="10" t="s">
        <v>790</v>
      </c>
      <c r="B15" s="10" t="s">
        <v>834</v>
      </c>
      <c r="C15" s="10"/>
      <c r="D15" s="10"/>
      <c r="E15" s="10"/>
      <c r="F15" s="10">
        <f>SUM(F10:F14)</f>
        <v>1810</v>
      </c>
      <c r="G15" s="10">
        <f>SUM(G10:G14)</f>
        <v>130</v>
      </c>
      <c r="H15" s="10">
        <f>SUM(H10:H14)</f>
        <v>197</v>
      </c>
      <c r="I15" s="10">
        <f>SUM(I10:I14)</f>
        <v>61</v>
      </c>
    </row>
    <row r="17" spans="1:9" ht="28" x14ac:dyDescent="0.2">
      <c r="A17" s="7" t="s">
        <v>791</v>
      </c>
      <c r="B17" s="7" t="s">
        <v>781</v>
      </c>
      <c r="C17" s="6">
        <v>41</v>
      </c>
      <c r="D17" s="7" t="str">
        <f>VLOOKUP(C17,'Meal Library'!$A$2:$I$237,2,FALSE())</f>
        <v>Chicken Tikka w/ Rice and Veg</v>
      </c>
      <c r="E17" s="7" t="str">
        <f>VLOOKUP(C17,'Meal Library'!$A$2:$I$237,9,FALSE())</f>
        <v>6 oz Chicken Tikka + 6 oz White Rice + 6 oz Fajita Veg Mix + 2 tbsp Cilantro Lime Sauce. Verified via Add-to-Cart gate.</v>
      </c>
      <c r="F17" s="6">
        <f>VLOOKUP(C17,'Meal Library'!$A$2:$I$237,4,FALSE())</f>
        <v>810</v>
      </c>
      <c r="G17" s="6">
        <f>VLOOKUP(C17,'Meal Library'!$A$2:$I$237,5,FALSE())</f>
        <v>63</v>
      </c>
      <c r="H17" s="6">
        <f>VLOOKUP(C17,'Meal Library'!$A$2:$I$237,6,FALSE())</f>
        <v>77</v>
      </c>
      <c r="I17" s="6">
        <f>VLOOKUP(C17,'Meal Library'!$A$2:$I$237,7,FALSE())</f>
        <v>29</v>
      </c>
    </row>
    <row r="18" spans="1:9" ht="42" x14ac:dyDescent="0.2">
      <c r="A18" s="7"/>
      <c r="B18" s="7" t="s">
        <v>782</v>
      </c>
      <c r="C18" s="6">
        <v>128</v>
      </c>
      <c r="D18" s="7" t="str">
        <f>VLOOKUP(C18,'Meal Library'!$A$2:$I$237,2,FALSE())</f>
        <v>Build-Your-Own Pasta Bowl</v>
      </c>
      <c r="E18" s="7" t="str">
        <f>VLOOKUP(C18,'Meal Library'!$A$2:$I$237,9,FALSE())</f>
        <v>6 oz Smoked Paprika Chicken Breast + 6 oz Whole Wheat Penne Pasta + 6 oz Broccoli + 4 tbsp Red Bell Pepper Sauce + 2 tbsp Cheddar. Verified via Add-to-Cart gate.</v>
      </c>
      <c r="F18" s="6">
        <f>VLOOKUP(C18,'Meal Library'!$A$2:$I$237,4,FALSE())</f>
        <v>650</v>
      </c>
      <c r="G18" s="6">
        <f>VLOOKUP(C18,'Meal Library'!$A$2:$I$237,5,FALSE())</f>
        <v>69</v>
      </c>
      <c r="H18" s="6">
        <f>VLOOKUP(C18,'Meal Library'!$A$2:$I$237,6,FALSE())</f>
        <v>68</v>
      </c>
      <c r="I18" s="6">
        <f>VLOOKUP(C18,'Meal Library'!$A$2:$I$237,7,FALSE())</f>
        <v>16</v>
      </c>
    </row>
    <row r="19" spans="1:9" x14ac:dyDescent="0.2">
      <c r="A19" s="7"/>
      <c r="B19" s="7" t="s">
        <v>783</v>
      </c>
      <c r="C19" s="6">
        <v>106</v>
      </c>
      <c r="D19" s="7" t="str">
        <f>VLOOKUP(C19,'Meal Library'!$A$2:$I$237,2,FALSE())</f>
        <v>Tres Tacos</v>
      </c>
      <c r="E19" s="7" t="str">
        <f>VLOOKUP(C19,'Meal Library'!$A$2:$I$237,9,FALSE())</f>
        <v>Chicken Tacos + Guacamole. Verified via Add-to-Cart gate.</v>
      </c>
      <c r="F19" s="6">
        <f>VLOOKUP(C19,'Meal Library'!$A$2:$I$237,4,FALSE())</f>
        <v>440</v>
      </c>
      <c r="G19" s="6">
        <f>VLOOKUP(C19,'Meal Library'!$A$2:$I$237,5,FALSE())</f>
        <v>22</v>
      </c>
      <c r="H19" s="6">
        <f>VLOOKUP(C19,'Meal Library'!$A$2:$I$237,6,FALSE())</f>
        <v>42</v>
      </c>
      <c r="I19" s="6">
        <f>VLOOKUP(C19,'Meal Library'!$A$2:$I$237,7,FALSE())</f>
        <v>22</v>
      </c>
    </row>
    <row r="20" spans="1:9" x14ac:dyDescent="0.2">
      <c r="A20" s="7"/>
      <c r="B20" s="7" t="s">
        <v>784</v>
      </c>
      <c r="C20" s="6">
        <v>655</v>
      </c>
      <c r="D20" s="7" t="str">
        <f>VLOOKUP(C20,'Meal Library'!$A$2:$I$237,2,FALSE())</f>
        <v>CM Broccoli (4oz)</v>
      </c>
      <c r="E20" s="7" t="str">
        <f>VLOOKUP(C20,'Meal Library'!$A$2:$I$237,9,FALSE())</f>
        <v>4 oz Broccoli from Customized Meals</v>
      </c>
      <c r="F20" s="6">
        <f>VLOOKUP(C20,'Meal Library'!$A$2:$I$237,4,FALSE())</f>
        <v>40</v>
      </c>
      <c r="G20" s="6">
        <f>VLOOKUP(C20,'Meal Library'!$A$2:$I$237,5,FALSE())</f>
        <v>3</v>
      </c>
      <c r="H20" s="6">
        <f>VLOOKUP(C20,'Meal Library'!$A$2:$I$237,6,FALSE())</f>
        <v>8</v>
      </c>
      <c r="I20" s="6">
        <f>VLOOKUP(C20,'Meal Library'!$A$2:$I$237,7,FALSE())</f>
        <v>0</v>
      </c>
    </row>
    <row r="21" spans="1:9" x14ac:dyDescent="0.2">
      <c r="A21" s="7"/>
      <c r="B21" s="7" t="s">
        <v>785</v>
      </c>
      <c r="C21" s="6">
        <v>667</v>
      </c>
      <c r="D21" s="7" t="str">
        <f>VLOOKUP(C21,'Meal Library'!$A$2:$I$237,2,FALSE())</f>
        <v>CM Spinach (1 cup)</v>
      </c>
      <c r="E21" s="7" t="str">
        <f>VLOOKUP(C21,'Meal Library'!$A$2:$I$237,9,FALSE())</f>
        <v>1 cup Spinach from Customized Meals</v>
      </c>
      <c r="F21" s="6">
        <f>VLOOKUP(C21,'Meal Library'!$A$2:$I$237,4,FALSE())</f>
        <v>5</v>
      </c>
      <c r="G21" s="6">
        <f>VLOOKUP(C21,'Meal Library'!$A$2:$I$237,5,FALSE())</f>
        <v>1</v>
      </c>
      <c r="H21" s="6">
        <f>VLOOKUP(C21,'Meal Library'!$A$2:$I$237,6,FALSE())</f>
        <v>1</v>
      </c>
      <c r="I21" s="6">
        <f>VLOOKUP(C21,'Meal Library'!$A$2:$I$237,7,FALSE())</f>
        <v>0</v>
      </c>
    </row>
    <row r="22" spans="1:9" x14ac:dyDescent="0.2">
      <c r="A22" s="10" t="s">
        <v>791</v>
      </c>
      <c r="B22" s="10" t="s">
        <v>834</v>
      </c>
      <c r="C22" s="10"/>
      <c r="D22" s="10"/>
      <c r="E22" s="10"/>
      <c r="F22" s="10">
        <f>SUM(F17:F21)</f>
        <v>1945</v>
      </c>
      <c r="G22" s="10">
        <f>SUM(G17:G21)</f>
        <v>158</v>
      </c>
      <c r="H22" s="10">
        <f>SUM(H17:H21)</f>
        <v>196</v>
      </c>
      <c r="I22" s="10">
        <f>SUM(I17:I21)</f>
        <v>67</v>
      </c>
    </row>
    <row r="24" spans="1:9" ht="28" x14ac:dyDescent="0.2">
      <c r="A24" s="7" t="s">
        <v>793</v>
      </c>
      <c r="B24" s="7" t="s">
        <v>781</v>
      </c>
      <c r="C24" s="6">
        <v>22</v>
      </c>
      <c r="D24" s="7" t="str">
        <f>VLOOKUP(C24,'Meal Library'!$A$2:$I$237,2,FALSE())</f>
        <v>Mongolian Beef</v>
      </c>
      <c r="E24" s="7" t="str">
        <f>VLOOKUP(C24,'Meal Library'!$A$2:$I$237,9,FALSE())</f>
        <v>6 oz Mongolian Beef + 6 oz White Rice (rice sold by oz). Verified via Add-to-Cart gate.</v>
      </c>
      <c r="F24" s="6">
        <f>VLOOKUP(C24,'Meal Library'!$A$2:$I$237,4,FALSE())</f>
        <v>720</v>
      </c>
      <c r="G24" s="6">
        <f>VLOOKUP(C24,'Meal Library'!$A$2:$I$237,5,FALSE())</f>
        <v>53</v>
      </c>
      <c r="H24" s="6">
        <f>VLOOKUP(C24,'Meal Library'!$A$2:$I$237,6,FALSE())</f>
        <v>65</v>
      </c>
      <c r="I24" s="6">
        <f>VLOOKUP(C24,'Meal Library'!$A$2:$I$237,7,FALSE())</f>
        <v>26</v>
      </c>
    </row>
    <row r="25" spans="1:9" ht="42" x14ac:dyDescent="0.2">
      <c r="A25" s="7"/>
      <c r="B25" s="7" t="s">
        <v>782</v>
      </c>
      <c r="C25" s="6">
        <v>107</v>
      </c>
      <c r="D25" s="7" t="str">
        <f>VLOOKUP(C25,'Meal Library'!$A$2:$I$237,2,FALSE())</f>
        <v>Teriyaki Bowl</v>
      </c>
      <c r="E25" s="7" t="str">
        <f>VLOOKUP(C25,'Meal Library'!$A$2:$I$237,9,FALSE())</f>
        <v>6 oz Chicken Teriyaki + 6 oz Brown Rice + 6 oz Roasted Veg Medley + 2 tbsp Garlic Ginger Glaze. Verified via Add-to-Cart gate.</v>
      </c>
      <c r="F25" s="6">
        <f>VLOOKUP(C25,'Meal Library'!$A$2:$I$237,4,FALSE())</f>
        <v>650</v>
      </c>
      <c r="G25" s="6">
        <f>VLOOKUP(C25,'Meal Library'!$A$2:$I$237,5,FALSE())</f>
        <v>45</v>
      </c>
      <c r="H25" s="6">
        <f>VLOOKUP(C25,'Meal Library'!$A$2:$I$237,6,FALSE())</f>
        <v>79</v>
      </c>
      <c r="I25" s="6">
        <f>VLOOKUP(C25,'Meal Library'!$A$2:$I$237,7,FALSE())</f>
        <v>20</v>
      </c>
    </row>
    <row r="26" spans="1:9" x14ac:dyDescent="0.2">
      <c r="A26" s="7"/>
      <c r="B26" s="7" t="s">
        <v>783</v>
      </c>
      <c r="C26" s="6">
        <v>310</v>
      </c>
      <c r="D26" s="7" t="str">
        <f>VLOOKUP(C26,'Meal Library'!$A$2:$I$237,2,FALSE())</f>
        <v>BYO: Bulgogi Beef + White Rice + Broccoli</v>
      </c>
      <c r="E26" s="7" t="str">
        <f>VLOOKUP(C26,'Meal Library'!$A$2:$I$237,9,FALSE())</f>
        <v>6 oz Bulgogi Beef + 4 oz White Rice + 4 oz Broccoli</v>
      </c>
      <c r="F26" s="6">
        <f>VLOOKUP(C26,'Meal Library'!$A$2:$I$237,4,FALSE())</f>
        <v>550</v>
      </c>
      <c r="G26" s="6">
        <f>VLOOKUP(C26,'Meal Library'!$A$2:$I$237,5,FALSE())</f>
        <v>37</v>
      </c>
      <c r="H26" s="6">
        <f>VLOOKUP(C26,'Meal Library'!$A$2:$I$237,6,FALSE())</f>
        <v>58</v>
      </c>
      <c r="I26" s="6">
        <f>VLOOKUP(C26,'Meal Library'!$A$2:$I$237,7,FALSE())</f>
        <v>20</v>
      </c>
    </row>
    <row r="27" spans="1:9" x14ac:dyDescent="0.2">
      <c r="A27" s="7"/>
      <c r="B27" s="7" t="s">
        <v>784</v>
      </c>
      <c r="C27" s="6">
        <v>620</v>
      </c>
      <c r="D27" s="7" t="str">
        <f>VLOOKUP(C27,'Meal Library'!$A$2:$I$237,2,FALSE())</f>
        <v>CM Garlic Shrimp (4oz)</v>
      </c>
      <c r="E27" s="7" t="str">
        <f>VLOOKUP(C27,'Meal Library'!$A$2:$I$237,9,FALSE())</f>
        <v>4 oz Garlic Shrimp from Customized Meals</v>
      </c>
      <c r="F27" s="6">
        <f>VLOOKUP(C27,'Meal Library'!$A$2:$I$237,4,FALSE())</f>
        <v>90</v>
      </c>
      <c r="G27" s="6">
        <f>VLOOKUP(C27,'Meal Library'!$A$2:$I$237,5,FALSE())</f>
        <v>16</v>
      </c>
      <c r="H27" s="6">
        <f>VLOOKUP(C27,'Meal Library'!$A$2:$I$237,6,FALSE())</f>
        <v>2</v>
      </c>
      <c r="I27" s="6">
        <f>VLOOKUP(C27,'Meal Library'!$A$2:$I$237,7,FALSE())</f>
        <v>1</v>
      </c>
    </row>
    <row r="28" spans="1:9" x14ac:dyDescent="0.2">
      <c r="A28" s="10" t="s">
        <v>793</v>
      </c>
      <c r="B28" s="10" t="s">
        <v>834</v>
      </c>
      <c r="C28" s="10"/>
      <c r="D28" s="10"/>
      <c r="E28" s="10"/>
      <c r="F28" s="10">
        <f>SUM(F24:F27)</f>
        <v>2010</v>
      </c>
      <c r="G28" s="10">
        <f>SUM(G24:G27)</f>
        <v>151</v>
      </c>
      <c r="H28" s="10">
        <f>SUM(H24:H27)</f>
        <v>204</v>
      </c>
      <c r="I28" s="10">
        <f>SUM(I24:I27)</f>
        <v>67</v>
      </c>
    </row>
    <row r="30" spans="1:9" ht="42" x14ac:dyDescent="0.2">
      <c r="A30" s="7" t="s">
        <v>794</v>
      </c>
      <c r="B30" s="7" t="s">
        <v>781</v>
      </c>
      <c r="C30" s="6">
        <v>64</v>
      </c>
      <c r="D30" s="7" t="str">
        <f>VLOOKUP(C30,'Meal Library'!$A$2:$I$237,2,FALSE())</f>
        <v>Shrimp &amp; Veg Pasta Marinara</v>
      </c>
      <c r="E30" s="7" t="str">
        <f>VLOOKUP(C30,'Meal Library'!$A$2:$I$237,9,FALSE())</f>
        <v>6 oz Cajun Shrimp + 6 oz Whole Wheat Penne + 4 oz Roasted Veg Medley + 1 cup Marinara + .25 oz Parmesan. Verified via Add-to-Cart gate.</v>
      </c>
      <c r="F30" s="6">
        <f>VLOOKUP(C30,'Meal Library'!$A$2:$I$237,4,FALSE())</f>
        <v>680</v>
      </c>
      <c r="G30" s="6">
        <f>VLOOKUP(C30,'Meal Library'!$A$2:$I$237,5,FALSE())</f>
        <v>40</v>
      </c>
      <c r="H30" s="6">
        <f>VLOOKUP(C30,'Meal Library'!$A$2:$I$237,6,FALSE())</f>
        <v>82</v>
      </c>
      <c r="I30" s="6">
        <f>VLOOKUP(C30,'Meal Library'!$A$2:$I$237,7,FALSE())</f>
        <v>25</v>
      </c>
    </row>
    <row r="31" spans="1:9" ht="42" x14ac:dyDescent="0.2">
      <c r="A31" s="7"/>
      <c r="B31" s="7" t="s">
        <v>782</v>
      </c>
      <c r="C31" s="6">
        <v>78</v>
      </c>
      <c r="D31" s="7" t="str">
        <f>VLOOKUP(C31,'Meal Library'!$A$2:$I$237,2,FALSE())</f>
        <v>Oven-Baked Chicken Parmesan</v>
      </c>
      <c r="E31" s="7" t="str">
        <f>VLOOKUP(C31,'Meal Library'!$A$2:$I$237,9,FALSE())</f>
        <v>1 unit Chicken Parmesan + 3 oz Broccoli &amp; Carrots (no pasta — whole wheat breading on chicken). Verified via Add-to-Cart gate.</v>
      </c>
      <c r="F31" s="6">
        <f>VLOOKUP(C31,'Meal Library'!$A$2:$I$237,4,FALSE())</f>
        <v>780</v>
      </c>
      <c r="G31" s="6">
        <f>VLOOKUP(C31,'Meal Library'!$A$2:$I$237,5,FALSE())</f>
        <v>71</v>
      </c>
      <c r="H31" s="6">
        <f>VLOOKUP(C31,'Meal Library'!$A$2:$I$237,6,FALSE())</f>
        <v>64</v>
      </c>
      <c r="I31" s="6">
        <f>VLOOKUP(C31,'Meal Library'!$A$2:$I$237,7,FALSE())</f>
        <v>26</v>
      </c>
    </row>
    <row r="32" spans="1:9" ht="28" x14ac:dyDescent="0.2">
      <c r="A32" s="7"/>
      <c r="B32" s="7" t="s">
        <v>783</v>
      </c>
      <c r="C32" s="6">
        <v>317</v>
      </c>
      <c r="D32" s="7" t="str">
        <f>VLOOKUP(C32,'Meal Library'!$A$2:$I$237,2,FALSE())</f>
        <v>BYO: Honey Glazed Salmon + Spanish Rice + Roasted Veg Medley</v>
      </c>
      <c r="E32" s="7" t="str">
        <f>VLOOKUP(C32,'Meal Library'!$A$2:$I$237,9,FALSE())</f>
        <v>6 oz Honey Glazed Salmon + 4 oz Spanish Rice + 4 oz Roasted Veg Medley</v>
      </c>
      <c r="F32" s="6">
        <f>VLOOKUP(C32,'Meal Library'!$A$2:$I$237,4,FALSE())</f>
        <v>525</v>
      </c>
      <c r="G32" s="6">
        <f>VLOOKUP(C32,'Meal Library'!$A$2:$I$237,5,FALSE())</f>
        <v>35</v>
      </c>
      <c r="H32" s="6">
        <f>VLOOKUP(C32,'Meal Library'!$A$2:$I$237,6,FALSE())</f>
        <v>52</v>
      </c>
      <c r="I32" s="6">
        <f>VLOOKUP(C32,'Meal Library'!$A$2:$I$237,7,FALSE())</f>
        <v>20</v>
      </c>
    </row>
    <row r="33" spans="1:9" x14ac:dyDescent="0.2">
      <c r="A33" s="10" t="s">
        <v>794</v>
      </c>
      <c r="B33" s="10" t="s">
        <v>834</v>
      </c>
      <c r="C33" s="10"/>
      <c r="D33" s="10"/>
      <c r="E33" s="10"/>
      <c r="F33" s="10">
        <f>SUM(F30:F32)</f>
        <v>1985</v>
      </c>
      <c r="G33" s="10">
        <f>SUM(G30:G32)</f>
        <v>146</v>
      </c>
      <c r="H33" s="10">
        <f>SUM(H30:H32)</f>
        <v>198</v>
      </c>
      <c r="I33" s="10">
        <f>SUM(I30:I32)</f>
        <v>71</v>
      </c>
    </row>
    <row r="35" spans="1:9" ht="42" x14ac:dyDescent="0.2">
      <c r="A35" s="7" t="s">
        <v>795</v>
      </c>
      <c r="B35" s="7" t="s">
        <v>781</v>
      </c>
      <c r="C35" s="6">
        <v>107</v>
      </c>
      <c r="D35" s="7" t="str">
        <f>VLOOKUP(C35,'Meal Library'!$A$2:$I$237,2,FALSE())</f>
        <v>Teriyaki Bowl</v>
      </c>
      <c r="E35" s="7" t="str">
        <f>VLOOKUP(C35,'Meal Library'!$A$2:$I$237,9,FALSE())</f>
        <v>6 oz Chicken Teriyaki + 6 oz Brown Rice + 6 oz Roasted Veg Medley + 2 tbsp Garlic Ginger Glaze. Verified via Add-to-Cart gate.</v>
      </c>
      <c r="F35" s="6">
        <f>VLOOKUP(C35,'Meal Library'!$A$2:$I$237,4,FALSE())</f>
        <v>650</v>
      </c>
      <c r="G35" s="6">
        <f>VLOOKUP(C35,'Meal Library'!$A$2:$I$237,5,FALSE())</f>
        <v>45</v>
      </c>
      <c r="H35" s="6">
        <f>VLOOKUP(C35,'Meal Library'!$A$2:$I$237,6,FALSE())</f>
        <v>79</v>
      </c>
      <c r="I35" s="6">
        <f>VLOOKUP(C35,'Meal Library'!$A$2:$I$237,7,FALSE())</f>
        <v>20</v>
      </c>
    </row>
    <row r="36" spans="1:9" ht="42" x14ac:dyDescent="0.2">
      <c r="A36" s="7"/>
      <c r="B36" s="7" t="s">
        <v>782</v>
      </c>
      <c r="C36" s="6">
        <v>128</v>
      </c>
      <c r="D36" s="7" t="str">
        <f>VLOOKUP(C36,'Meal Library'!$A$2:$I$237,2,FALSE())</f>
        <v>Build-Your-Own Pasta Bowl</v>
      </c>
      <c r="E36" s="7" t="str">
        <f>VLOOKUP(C36,'Meal Library'!$A$2:$I$237,9,FALSE())</f>
        <v>6 oz Smoked Paprika Chicken Breast + 6 oz Whole Wheat Penne Pasta + 6 oz Broccoli + 4 tbsp Red Bell Pepper Sauce + 2 tbsp Cheddar. Verified via Add-to-Cart gate.</v>
      </c>
      <c r="F36" s="6">
        <f>VLOOKUP(C36,'Meal Library'!$A$2:$I$237,4,FALSE())</f>
        <v>650</v>
      </c>
      <c r="G36" s="6">
        <f>VLOOKUP(C36,'Meal Library'!$A$2:$I$237,5,FALSE())</f>
        <v>69</v>
      </c>
      <c r="H36" s="6">
        <f>VLOOKUP(C36,'Meal Library'!$A$2:$I$237,6,FALSE())</f>
        <v>68</v>
      </c>
      <c r="I36" s="6">
        <f>VLOOKUP(C36,'Meal Library'!$A$2:$I$237,7,FALSE())</f>
        <v>16</v>
      </c>
    </row>
    <row r="37" spans="1:9" ht="28" x14ac:dyDescent="0.2">
      <c r="A37" s="7"/>
      <c r="B37" s="7" t="s">
        <v>783</v>
      </c>
      <c r="C37" s="6">
        <v>341</v>
      </c>
      <c r="D37" s="7" t="str">
        <f>VLOOKUP(C37,'Meal Library'!$A$2:$I$237,2,FALSE())</f>
        <v>BYO Plant: Vegan Meatballs + Whole Wheat Penne + Roasted Veg Medley</v>
      </c>
      <c r="E37" s="7" t="str">
        <f>VLOOKUP(C37,'Meal Library'!$A$2:$I$237,9,FALSE())</f>
        <v>6 Vegan Meatballs + 4 oz Whole Wheat Penne Pasta + 4 oz Roasted Veg Medley</v>
      </c>
      <c r="F37" s="6">
        <f>VLOOKUP(C37,'Meal Library'!$A$2:$I$237,4,FALSE())</f>
        <v>560</v>
      </c>
      <c r="G37" s="6">
        <f>VLOOKUP(C37,'Meal Library'!$A$2:$I$237,5,FALSE())</f>
        <v>36</v>
      </c>
      <c r="H37" s="6">
        <f>VLOOKUP(C37,'Meal Library'!$A$2:$I$237,6,FALSE())</f>
        <v>49</v>
      </c>
      <c r="I37" s="6">
        <f>VLOOKUP(C37,'Meal Library'!$A$2:$I$237,7,FALSE())</f>
        <v>27</v>
      </c>
    </row>
    <row r="38" spans="1:9" x14ac:dyDescent="0.2">
      <c r="A38" s="7"/>
      <c r="B38" s="7" t="s">
        <v>784</v>
      </c>
      <c r="C38" s="6">
        <v>667</v>
      </c>
      <c r="D38" s="7" t="str">
        <f>VLOOKUP(C38,'Meal Library'!$A$2:$I$237,2,FALSE())</f>
        <v>CM Spinach (1 cup)</v>
      </c>
      <c r="E38" s="7" t="str">
        <f>VLOOKUP(C38,'Meal Library'!$A$2:$I$237,9,FALSE())</f>
        <v>1 cup Spinach from Customized Meals</v>
      </c>
      <c r="F38" s="6">
        <f>VLOOKUP(C38,'Meal Library'!$A$2:$I$237,4,FALSE())</f>
        <v>5</v>
      </c>
      <c r="G38" s="6">
        <f>VLOOKUP(C38,'Meal Library'!$A$2:$I$237,5,FALSE())</f>
        <v>1</v>
      </c>
      <c r="H38" s="6">
        <f>VLOOKUP(C38,'Meal Library'!$A$2:$I$237,6,FALSE())</f>
        <v>1</v>
      </c>
      <c r="I38" s="6">
        <f>VLOOKUP(C38,'Meal Library'!$A$2:$I$237,7,FALSE())</f>
        <v>0</v>
      </c>
    </row>
    <row r="39" spans="1:9" x14ac:dyDescent="0.2">
      <c r="A39" s="7"/>
      <c r="B39" s="7" t="s">
        <v>785</v>
      </c>
      <c r="C39" s="6">
        <v>655</v>
      </c>
      <c r="D39" s="7" t="str">
        <f>VLOOKUP(C39,'Meal Library'!$A$2:$I$237,2,FALSE())</f>
        <v>CM Broccoli (4oz)</v>
      </c>
      <c r="E39" s="7" t="str">
        <f>VLOOKUP(C39,'Meal Library'!$A$2:$I$237,9,FALSE())</f>
        <v>4 oz Broccoli from Customized Meals</v>
      </c>
      <c r="F39" s="6">
        <f>VLOOKUP(C39,'Meal Library'!$A$2:$I$237,4,FALSE())</f>
        <v>40</v>
      </c>
      <c r="G39" s="6">
        <f>VLOOKUP(C39,'Meal Library'!$A$2:$I$237,5,FALSE())</f>
        <v>3</v>
      </c>
      <c r="H39" s="6">
        <f>VLOOKUP(C39,'Meal Library'!$A$2:$I$237,6,FALSE())</f>
        <v>8</v>
      </c>
      <c r="I39" s="6">
        <f>VLOOKUP(C39,'Meal Library'!$A$2:$I$237,7,FALSE())</f>
        <v>0</v>
      </c>
    </row>
    <row r="40" spans="1:9" x14ac:dyDescent="0.2">
      <c r="A40" s="10" t="s">
        <v>795</v>
      </c>
      <c r="B40" s="10" t="s">
        <v>834</v>
      </c>
      <c r="C40" s="10"/>
      <c r="D40" s="10"/>
      <c r="E40" s="10"/>
      <c r="F40" s="10">
        <f>SUM(F35:F39)</f>
        <v>1905</v>
      </c>
      <c r="G40" s="10">
        <f>SUM(G35:G39)</f>
        <v>154</v>
      </c>
      <c r="H40" s="10">
        <f>SUM(H35:H39)</f>
        <v>205</v>
      </c>
      <c r="I40" s="10">
        <f>SUM(I35:I39)</f>
        <v>63</v>
      </c>
    </row>
    <row r="42" spans="1:9" ht="28" x14ac:dyDescent="0.2">
      <c r="A42" s="13" t="s">
        <v>796</v>
      </c>
      <c r="B42" s="13" t="s">
        <v>781</v>
      </c>
      <c r="C42" s="14">
        <v>308</v>
      </c>
      <c r="D42" s="13" t="str">
        <f>VLOOKUP(C42,'Meal Library'!$A$2:$I$237,2,FALSE())</f>
        <v>BYO: Ground Bison + Quinoa + Garlic Baked Mushrooms</v>
      </c>
      <c r="E42" s="13" t="str">
        <f>VLOOKUP(C42,'Meal Library'!$A$2:$I$237,9,FALSE())</f>
        <v>6 oz Ground Bison + 1 cup Quinoa + 4 oz Garlic Baked Mushrooms</v>
      </c>
      <c r="F42" s="14">
        <f>VLOOKUP(C42,'Meal Library'!$A$2:$I$237,4,FALSE())</f>
        <v>795</v>
      </c>
      <c r="G42" s="14">
        <f>VLOOKUP(C42,'Meal Library'!$A$2:$I$237,5,FALSE())</f>
        <v>64</v>
      </c>
      <c r="H42" s="14">
        <f>VLOOKUP(C42,'Meal Library'!$A$2:$I$237,6,FALSE())</f>
        <v>41</v>
      </c>
      <c r="I42" s="14">
        <f>VLOOKUP(C42,'Meal Library'!$A$2:$I$237,7,FALSE())</f>
        <v>42</v>
      </c>
    </row>
    <row r="43" spans="1:9" ht="28" x14ac:dyDescent="0.2">
      <c r="A43" s="13"/>
      <c r="B43" s="13" t="s">
        <v>782</v>
      </c>
      <c r="C43" s="14">
        <v>33</v>
      </c>
      <c r="D43" s="13" t="str">
        <f>VLOOKUP(C43,'Meal Library'!$A$2:$I$237,2,FALSE())</f>
        <v>Chicken Quesadilla</v>
      </c>
      <c r="E43" s="13" t="str">
        <f>VLOOKUP(C43,'Meal Library'!$A$2:$I$237,9,FALSE())</f>
        <v>Chicken Quesadilla + 2 tbsp Sour Cream + 2 oz Guacamole. Verified via Add-to-Cart gate.</v>
      </c>
      <c r="F43" s="14">
        <f>VLOOKUP(C43,'Meal Library'!$A$2:$I$237,4,FALSE())</f>
        <v>890</v>
      </c>
      <c r="G43" s="14">
        <f>VLOOKUP(C43,'Meal Library'!$A$2:$I$237,5,FALSE())</f>
        <v>66</v>
      </c>
      <c r="H43" s="14">
        <f>VLOOKUP(C43,'Meal Library'!$A$2:$I$237,6,FALSE())</f>
        <v>76</v>
      </c>
      <c r="I43" s="14">
        <f>VLOOKUP(C43,'Meal Library'!$A$2:$I$237,7,FALSE())</f>
        <v>35</v>
      </c>
    </row>
    <row r="44" spans="1:9" x14ac:dyDescent="0.2">
      <c r="A44" s="13"/>
      <c r="B44" s="13" t="s">
        <v>783</v>
      </c>
      <c r="C44" s="14">
        <v>90</v>
      </c>
      <c r="D44" s="13" t="str">
        <f>VLOOKUP(C44,'Meal Library'!$A$2:$I$237,2,FALSE())</f>
        <v>The Cubano</v>
      </c>
      <c r="E44" s="13" t="str">
        <f>VLOOKUP(C44,'Meal Library'!$A$2:$I$237,9,FALSE())</f>
        <v>Cubano Sandwich (single-option dish)</v>
      </c>
      <c r="F44" s="14">
        <f>VLOOKUP(C44,'Meal Library'!$A$2:$I$237,4,FALSE())</f>
        <v>610</v>
      </c>
      <c r="G44" s="14">
        <f>VLOOKUP(C44,'Meal Library'!$A$2:$I$237,5,FALSE())</f>
        <v>49</v>
      </c>
      <c r="H44" s="14">
        <f>VLOOKUP(C44,'Meal Library'!$A$2:$I$237,6,FALSE())</f>
        <v>78</v>
      </c>
      <c r="I44" s="14">
        <f>VLOOKUP(C44,'Meal Library'!$A$2:$I$237,7,FALSE())</f>
        <v>14</v>
      </c>
    </row>
    <row r="45" spans="1:9" x14ac:dyDescent="0.2">
      <c r="A45" s="13"/>
      <c r="B45" s="13" t="s">
        <v>784</v>
      </c>
      <c r="C45" s="14">
        <v>625</v>
      </c>
      <c r="D45" s="13" t="str">
        <f>VLOOKUP(C45,'Meal Library'!$A$2:$I$237,2,FALSE())</f>
        <v>CM Turkey Meatloaf (1 unit)</v>
      </c>
      <c r="E45" s="13" t="str">
        <f>VLOOKUP(C45,'Meal Library'!$A$2:$I$237,9,FALSE())</f>
        <v>1 unit Turkey Meatloaf from Customized Meals</v>
      </c>
      <c r="F45" s="14">
        <f>VLOOKUP(C45,'Meal Library'!$A$2:$I$237,4,FALSE())</f>
        <v>300</v>
      </c>
      <c r="G45" s="14">
        <f>VLOOKUP(C45,'Meal Library'!$A$2:$I$237,5,FALSE())</f>
        <v>30</v>
      </c>
      <c r="H45" s="14">
        <f>VLOOKUP(C45,'Meal Library'!$A$2:$I$237,6,FALSE())</f>
        <v>13</v>
      </c>
      <c r="I45" s="14">
        <f>VLOOKUP(C45,'Meal Library'!$A$2:$I$237,7,FALSE())</f>
        <v>14</v>
      </c>
    </row>
    <row r="46" spans="1:9" ht="28" x14ac:dyDescent="0.2">
      <c r="A46" s="13"/>
      <c r="B46" s="13" t="s">
        <v>785</v>
      </c>
      <c r="C46" s="14">
        <v>232</v>
      </c>
      <c r="D46" s="13" t="str">
        <f>VLOOKUP(C46,'Meal Library'!$A$2:$I$237,2,FALSE())</f>
        <v>Orange (1 cup)</v>
      </c>
      <c r="E46" s="13" t="str">
        <f>VLOOKUP(C46,'Meal Library'!$A$2:$I$237,9,FALSE())</f>
        <v>1 Cup Orange segments from the Fruits menu. Verified via Add-to-Cart gate at localfoodz.co/menu/fruits.</v>
      </c>
      <c r="F46" s="14">
        <f>VLOOKUP(C46,'Meal Library'!$A$2:$I$237,4,FALSE())</f>
        <v>70</v>
      </c>
      <c r="G46" s="14">
        <f>VLOOKUP(C46,'Meal Library'!$A$2:$I$237,5,FALSE())</f>
        <v>1</v>
      </c>
      <c r="H46" s="14">
        <f>VLOOKUP(C46,'Meal Library'!$A$2:$I$237,6,FALSE())</f>
        <v>17</v>
      </c>
      <c r="I46" s="14">
        <f>VLOOKUP(C46,'Meal Library'!$A$2:$I$237,7,FALSE())</f>
        <v>0</v>
      </c>
    </row>
    <row r="47" spans="1:9" ht="28" x14ac:dyDescent="0.2">
      <c r="A47" s="13"/>
      <c r="B47" s="13" t="s">
        <v>786</v>
      </c>
      <c r="C47" s="14">
        <v>651</v>
      </c>
      <c r="D47" s="13" t="str">
        <f>VLOOKUP(C47,'Meal Library'!$A$2:$I$237,2,FALSE())</f>
        <v>CM White Rice (4oz)</v>
      </c>
      <c r="E47" s="13" t="str">
        <f>VLOOKUP(C47,'Meal Library'!$A$2:$I$237,9,FALSE())</f>
        <v>4 oz White Rice (Steamed Jasmine Rice) from Customized Meals</v>
      </c>
      <c r="F47" s="14">
        <f>VLOOKUP(C47,'Meal Library'!$A$2:$I$237,4,FALSE())</f>
        <v>150</v>
      </c>
      <c r="G47" s="14">
        <f>VLOOKUP(C47,'Meal Library'!$A$2:$I$237,5,FALSE())</f>
        <v>3</v>
      </c>
      <c r="H47" s="14">
        <f>VLOOKUP(C47,'Meal Library'!$A$2:$I$237,6,FALSE())</f>
        <v>32</v>
      </c>
      <c r="I47" s="14">
        <f>VLOOKUP(C47,'Meal Library'!$A$2:$I$237,7,FALSE())</f>
        <v>0</v>
      </c>
    </row>
    <row r="48" spans="1:9" x14ac:dyDescent="0.2">
      <c r="A48" s="10" t="s">
        <v>796</v>
      </c>
      <c r="B48" s="10" t="s">
        <v>835</v>
      </c>
      <c r="C48" s="10"/>
      <c r="D48" s="10"/>
      <c r="E48" s="10"/>
      <c r="F48" s="10">
        <f>SUM(F42:F47)</f>
        <v>2815</v>
      </c>
      <c r="G48" s="10">
        <f>SUM(G42:G47)</f>
        <v>213</v>
      </c>
      <c r="H48" s="10">
        <f>SUM(H42:H47)</f>
        <v>257</v>
      </c>
      <c r="I48" s="10">
        <f>SUM(I42:I47)</f>
        <v>105</v>
      </c>
    </row>
    <row r="50" spans="1:9" x14ac:dyDescent="0.2">
      <c r="A50" s="11"/>
      <c r="B50" s="11" t="s">
        <v>836</v>
      </c>
      <c r="C50" s="11"/>
      <c r="D50" s="11"/>
      <c r="E50" s="11"/>
      <c r="F50" s="11">
        <f>AVERAGE(F8,F15,F22,F28,F33,F40)</f>
        <v>1945.8333333333333</v>
      </c>
      <c r="G50" s="11">
        <f>AVERAGE(G8,G15,G22,G28,G33,G40)</f>
        <v>149.33333333333334</v>
      </c>
      <c r="H50" s="11">
        <f>AVERAGE(H8,H15,H22,H28,H33,H40)</f>
        <v>200.16666666666666</v>
      </c>
      <c r="I50" s="11">
        <f>AVERAGE(I8,I15,I22,I28,I33,I40)</f>
        <v>66.833333333333329</v>
      </c>
    </row>
    <row r="51" spans="1:9" x14ac:dyDescent="0.2">
      <c r="A51" s="15"/>
      <c r="B51" s="15" t="s">
        <v>837</v>
      </c>
      <c r="C51" s="15"/>
      <c r="D51" s="15"/>
      <c r="E51" s="15"/>
      <c r="F51" s="15">
        <f>F48</f>
        <v>2815</v>
      </c>
      <c r="G51" s="15">
        <f>G48</f>
        <v>213</v>
      </c>
      <c r="H51" s="15">
        <f>H48</f>
        <v>257</v>
      </c>
      <c r="I51" s="15">
        <f>I48</f>
        <v>105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8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838</v>
      </c>
      <c r="C1" s="9" t="s">
        <v>839</v>
      </c>
      <c r="F1" s="9" t="s">
        <v>840</v>
      </c>
    </row>
    <row r="2" spans="1:9" x14ac:dyDescent="0.2">
      <c r="A2" s="12" t="s">
        <v>833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42" x14ac:dyDescent="0.2">
      <c r="A5" s="7" t="s">
        <v>780</v>
      </c>
      <c r="B5" s="7" t="s">
        <v>781</v>
      </c>
      <c r="C5" s="6">
        <v>107</v>
      </c>
      <c r="D5" s="7" t="str">
        <f>VLOOKUP(C5,'Meal Library'!$A$2:$I$237,2,FALSE())</f>
        <v>Teriyaki Bowl</v>
      </c>
      <c r="E5" s="7" t="str">
        <f>VLOOKUP(C5,'Meal Library'!$A$2:$I$237,9,FALSE())</f>
        <v>6 oz Chicken Teriyaki + 6 oz Brown Rice + 6 oz Roasted Veg Medley + 2 tbsp Garlic Ginger Glaze. Verified via Add-to-Cart gate.</v>
      </c>
      <c r="F5" s="6">
        <f>VLOOKUP(C5,'Meal Library'!$A$2:$I$237,4,FALSE())</f>
        <v>650</v>
      </c>
      <c r="G5" s="6">
        <f>VLOOKUP(C5,'Meal Library'!$A$2:$I$237,5,FALSE())</f>
        <v>45</v>
      </c>
      <c r="H5" s="6">
        <f>VLOOKUP(C5,'Meal Library'!$A$2:$I$237,6,FALSE())</f>
        <v>79</v>
      </c>
      <c r="I5" s="6">
        <f>VLOOKUP(C5,'Meal Library'!$A$2:$I$237,7,FALSE())</f>
        <v>20</v>
      </c>
    </row>
    <row r="6" spans="1:9" ht="28" x14ac:dyDescent="0.2">
      <c r="A6" s="7"/>
      <c r="B6" s="7" t="s">
        <v>782</v>
      </c>
      <c r="C6" s="6">
        <v>124</v>
      </c>
      <c r="D6" s="7" t="str">
        <f>VLOOKUP(C6,'Meal Library'!$A$2:$I$237,2,FALSE())</f>
        <v>Vegan Meatballs w/ Pasta Marinara</v>
      </c>
      <c r="E6" s="7" t="str">
        <f>VLOOKUP(C6,'Meal Library'!$A$2:$I$237,9,FALSE())</f>
        <v>6 Vegan Meatballs + 6 oz Whole Wheat Penne + 1 cup Marinara + .25 oz Parmesan. Verified via Add-to-Cart gate.</v>
      </c>
      <c r="F6" s="6">
        <f>VLOOKUP(C6,'Meal Library'!$A$2:$I$237,4,FALSE())</f>
        <v>650</v>
      </c>
      <c r="G6" s="6">
        <f>VLOOKUP(C6,'Meal Library'!$A$2:$I$237,5,FALSE())</f>
        <v>39</v>
      </c>
      <c r="H6" s="6">
        <f>VLOOKUP(C6,'Meal Library'!$A$2:$I$237,6,FALSE())</f>
        <v>77</v>
      </c>
      <c r="I6" s="6">
        <f>VLOOKUP(C6,'Meal Library'!$A$2:$I$237,7,FALSE())</f>
        <v>24</v>
      </c>
    </row>
    <row r="7" spans="1:9" ht="28" x14ac:dyDescent="0.2">
      <c r="A7" s="7"/>
      <c r="B7" s="7" t="s">
        <v>783</v>
      </c>
      <c r="C7" s="6">
        <v>306</v>
      </c>
      <c r="D7" s="7" t="str">
        <f>VLOOKUP(C7,'Meal Library'!$A$2:$I$237,2,FALSE())</f>
        <v>BYO: Roasted Pork Loin + Roasted Herb Potatoes + Lemon Asparagus</v>
      </c>
      <c r="E7" s="7" t="str">
        <f>VLOOKUP(C7,'Meal Library'!$A$2:$I$237,9,FALSE())</f>
        <v>6 oz Roasted Pork Loin + 4 oz Roasted Herb Potatoes + 4 oz Lemon Zested Asparagus</v>
      </c>
      <c r="F7" s="6">
        <f>VLOOKUP(C7,'Meal Library'!$A$2:$I$237,4,FALSE())</f>
        <v>485</v>
      </c>
      <c r="G7" s="6">
        <f>VLOOKUP(C7,'Meal Library'!$A$2:$I$237,5,FALSE())</f>
        <v>58</v>
      </c>
      <c r="H7" s="6">
        <f>VLOOKUP(C7,'Meal Library'!$A$2:$I$237,6,FALSE())</f>
        <v>30</v>
      </c>
      <c r="I7" s="6">
        <f>VLOOKUP(C7,'Meal Library'!$A$2:$I$237,7,FALSE())</f>
        <v>15</v>
      </c>
    </row>
    <row r="8" spans="1:9" x14ac:dyDescent="0.2">
      <c r="A8" s="10" t="s">
        <v>780</v>
      </c>
      <c r="B8" s="10" t="s">
        <v>841</v>
      </c>
      <c r="C8" s="10"/>
      <c r="D8" s="10"/>
      <c r="E8" s="10"/>
      <c r="F8" s="10">
        <f>SUM(F5:F7)</f>
        <v>1785</v>
      </c>
      <c r="G8" s="10">
        <f>SUM(G5:G7)</f>
        <v>142</v>
      </c>
      <c r="H8" s="10">
        <f>SUM(H5:H7)</f>
        <v>186</v>
      </c>
      <c r="I8" s="10">
        <f>SUM(I5:I7)</f>
        <v>59</v>
      </c>
    </row>
    <row r="10" spans="1:9" ht="42" x14ac:dyDescent="0.2">
      <c r="A10" s="7" t="s">
        <v>790</v>
      </c>
      <c r="B10" s="7" t="s">
        <v>781</v>
      </c>
      <c r="C10" s="6">
        <v>64</v>
      </c>
      <c r="D10" s="7" t="str">
        <f>VLOOKUP(C10,'Meal Library'!$A$2:$I$237,2,FALSE())</f>
        <v>Shrimp &amp; Veg Pasta Marinara</v>
      </c>
      <c r="E10" s="7" t="str">
        <f>VLOOKUP(C10,'Meal Library'!$A$2:$I$237,9,FALSE())</f>
        <v>6 oz Cajun Shrimp + 6 oz Whole Wheat Penne + 4 oz Roasted Veg Medley + 1 cup Marinara + .25 oz Parmesan. Verified via Add-to-Cart gate.</v>
      </c>
      <c r="F10" s="6">
        <f>VLOOKUP(C10,'Meal Library'!$A$2:$I$237,4,FALSE())</f>
        <v>680</v>
      </c>
      <c r="G10" s="6">
        <f>VLOOKUP(C10,'Meal Library'!$A$2:$I$237,5,FALSE())</f>
        <v>40</v>
      </c>
      <c r="H10" s="6">
        <f>VLOOKUP(C10,'Meal Library'!$A$2:$I$237,6,FALSE())</f>
        <v>82</v>
      </c>
      <c r="I10" s="6">
        <f>VLOOKUP(C10,'Meal Library'!$A$2:$I$237,7,FALSE())</f>
        <v>25</v>
      </c>
    </row>
    <row r="11" spans="1:9" ht="42" x14ac:dyDescent="0.2">
      <c r="A11" s="7"/>
      <c r="B11" s="7" t="s">
        <v>782</v>
      </c>
      <c r="C11" s="6">
        <v>107</v>
      </c>
      <c r="D11" s="7" t="str">
        <f>VLOOKUP(C11,'Meal Library'!$A$2:$I$237,2,FALSE())</f>
        <v>Teriyaki Bowl</v>
      </c>
      <c r="E11" s="7" t="str">
        <f>VLOOKUP(C11,'Meal Library'!$A$2:$I$237,9,FALSE())</f>
        <v>6 oz Chicken Teriyaki + 6 oz Brown Rice + 6 oz Roasted Veg Medley + 2 tbsp Garlic Ginger Glaze. Verified via Add-to-Cart gate.</v>
      </c>
      <c r="F11" s="6">
        <f>VLOOKUP(C11,'Meal Library'!$A$2:$I$237,4,FALSE())</f>
        <v>650</v>
      </c>
      <c r="G11" s="6">
        <f>VLOOKUP(C11,'Meal Library'!$A$2:$I$237,5,FALSE())</f>
        <v>45</v>
      </c>
      <c r="H11" s="6">
        <f>VLOOKUP(C11,'Meal Library'!$A$2:$I$237,6,FALSE())</f>
        <v>79</v>
      </c>
      <c r="I11" s="6">
        <f>VLOOKUP(C11,'Meal Library'!$A$2:$I$237,7,FALSE())</f>
        <v>20</v>
      </c>
    </row>
    <row r="12" spans="1:9" ht="28" x14ac:dyDescent="0.2">
      <c r="A12" s="7"/>
      <c r="B12" s="7" t="s">
        <v>783</v>
      </c>
      <c r="C12" s="6">
        <v>302</v>
      </c>
      <c r="D12" s="7" t="str">
        <f>VLOOKUP(C12,'Meal Library'!$A$2:$I$237,2,FALSE())</f>
        <v>BYO: Sousvide Chicken Breast + Cauliflower Rice + Zucchini</v>
      </c>
      <c r="E12" s="7" t="str">
        <f>VLOOKUP(C12,'Meal Library'!$A$2:$I$237,9,FALSE())</f>
        <v>6 oz Sousvide Chicken Breast + 1 cup Lime and Scallion Cauliflower Rice + 4 oz Roasted Garlic Zucchini</v>
      </c>
      <c r="F12" s="6">
        <f>VLOOKUP(C12,'Meal Library'!$A$2:$I$237,4,FALSE())</f>
        <v>445</v>
      </c>
      <c r="G12" s="6">
        <f>VLOOKUP(C12,'Meal Library'!$A$2:$I$237,5,FALSE())</f>
        <v>59</v>
      </c>
      <c r="H12" s="6">
        <f>VLOOKUP(C12,'Meal Library'!$A$2:$I$237,6,FALSE())</f>
        <v>23</v>
      </c>
      <c r="I12" s="6">
        <f>VLOOKUP(C12,'Meal Library'!$A$2:$I$237,7,FALSE())</f>
        <v>17</v>
      </c>
    </row>
    <row r="13" spans="1:9" x14ac:dyDescent="0.2">
      <c r="A13" s="10" t="s">
        <v>790</v>
      </c>
      <c r="B13" s="10" t="s">
        <v>841</v>
      </c>
      <c r="C13" s="10"/>
      <c r="D13" s="10"/>
      <c r="E13" s="10"/>
      <c r="F13" s="10">
        <f>SUM(F10:F12)</f>
        <v>1775</v>
      </c>
      <c r="G13" s="10">
        <f>SUM(G10:G12)</f>
        <v>144</v>
      </c>
      <c r="H13" s="10">
        <f>SUM(H10:H12)</f>
        <v>184</v>
      </c>
      <c r="I13" s="10">
        <f>SUM(I10:I12)</f>
        <v>62</v>
      </c>
    </row>
    <row r="15" spans="1:9" ht="42" x14ac:dyDescent="0.2">
      <c r="A15" s="7" t="s">
        <v>791</v>
      </c>
      <c r="B15" s="7" t="s">
        <v>781</v>
      </c>
      <c r="C15" s="6">
        <v>64</v>
      </c>
      <c r="D15" s="7" t="str">
        <f>VLOOKUP(C15,'Meal Library'!$A$2:$I$237,2,FALSE())</f>
        <v>Shrimp &amp; Veg Pasta Marinara</v>
      </c>
      <c r="E15" s="7" t="str">
        <f>VLOOKUP(C15,'Meal Library'!$A$2:$I$237,9,FALSE())</f>
        <v>6 oz Cajun Shrimp + 6 oz Whole Wheat Penne + 4 oz Roasted Veg Medley + 1 cup Marinara + .25 oz Parmesan. Verified via Add-to-Cart gate.</v>
      </c>
      <c r="F15" s="6">
        <f>VLOOKUP(C15,'Meal Library'!$A$2:$I$237,4,FALSE())</f>
        <v>680</v>
      </c>
      <c r="G15" s="6">
        <f>VLOOKUP(C15,'Meal Library'!$A$2:$I$237,5,FALSE())</f>
        <v>40</v>
      </c>
      <c r="H15" s="6">
        <f>VLOOKUP(C15,'Meal Library'!$A$2:$I$237,6,FALSE())</f>
        <v>82</v>
      </c>
      <c r="I15" s="6">
        <f>VLOOKUP(C15,'Meal Library'!$A$2:$I$237,7,FALSE())</f>
        <v>25</v>
      </c>
    </row>
    <row r="16" spans="1:9" ht="42" x14ac:dyDescent="0.2">
      <c r="A16" s="7"/>
      <c r="B16" s="7" t="s">
        <v>782</v>
      </c>
      <c r="C16" s="6">
        <v>128</v>
      </c>
      <c r="D16" s="7" t="str">
        <f>VLOOKUP(C16,'Meal Library'!$A$2:$I$237,2,FALSE())</f>
        <v>Build-Your-Own Pasta Bowl</v>
      </c>
      <c r="E16" s="7" t="str">
        <f>VLOOKUP(C16,'Meal Library'!$A$2:$I$237,9,FALSE())</f>
        <v>6 oz Smoked Paprika Chicken Breast + 6 oz Whole Wheat Penne Pasta + 6 oz Broccoli + 4 tbsp Red Bell Pepper Sauce + 2 tbsp Cheddar. Verified via Add-to-Cart gate.</v>
      </c>
      <c r="F16" s="6">
        <f>VLOOKUP(C16,'Meal Library'!$A$2:$I$237,4,FALSE())</f>
        <v>650</v>
      </c>
      <c r="G16" s="6">
        <f>VLOOKUP(C16,'Meal Library'!$A$2:$I$237,5,FALSE())</f>
        <v>69</v>
      </c>
      <c r="H16" s="6">
        <f>VLOOKUP(C16,'Meal Library'!$A$2:$I$237,6,FALSE())</f>
        <v>68</v>
      </c>
      <c r="I16" s="6">
        <f>VLOOKUP(C16,'Meal Library'!$A$2:$I$237,7,FALSE())</f>
        <v>16</v>
      </c>
    </row>
    <row r="17" spans="1:9" x14ac:dyDescent="0.2">
      <c r="A17" s="7"/>
      <c r="B17" s="7" t="s">
        <v>783</v>
      </c>
      <c r="C17" s="6">
        <v>106</v>
      </c>
      <c r="D17" s="7" t="str">
        <f>VLOOKUP(C17,'Meal Library'!$A$2:$I$237,2,FALSE())</f>
        <v>Tres Tacos</v>
      </c>
      <c r="E17" s="7" t="str">
        <f>VLOOKUP(C17,'Meal Library'!$A$2:$I$237,9,FALSE())</f>
        <v>Chicken Tacos + Guacamole. Verified via Add-to-Cart gate.</v>
      </c>
      <c r="F17" s="6">
        <f>VLOOKUP(C17,'Meal Library'!$A$2:$I$237,4,FALSE())</f>
        <v>440</v>
      </c>
      <c r="G17" s="6">
        <f>VLOOKUP(C17,'Meal Library'!$A$2:$I$237,5,FALSE())</f>
        <v>22</v>
      </c>
      <c r="H17" s="6">
        <f>VLOOKUP(C17,'Meal Library'!$A$2:$I$237,6,FALSE())</f>
        <v>42</v>
      </c>
      <c r="I17" s="6">
        <f>VLOOKUP(C17,'Meal Library'!$A$2:$I$237,7,FALSE())</f>
        <v>22</v>
      </c>
    </row>
    <row r="18" spans="1:9" x14ac:dyDescent="0.2">
      <c r="A18" s="10" t="s">
        <v>791</v>
      </c>
      <c r="B18" s="10" t="s">
        <v>841</v>
      </c>
      <c r="C18" s="10"/>
      <c r="D18" s="10"/>
      <c r="E18" s="10"/>
      <c r="F18" s="10">
        <f>SUM(F15:F17)</f>
        <v>1770</v>
      </c>
      <c r="G18" s="10">
        <f>SUM(G15:G17)</f>
        <v>131</v>
      </c>
      <c r="H18" s="10">
        <f>SUM(H15:H17)</f>
        <v>192</v>
      </c>
      <c r="I18" s="10">
        <f>SUM(I15:I17)</f>
        <v>63</v>
      </c>
    </row>
    <row r="20" spans="1:9" x14ac:dyDescent="0.2">
      <c r="A20" s="7" t="s">
        <v>793</v>
      </c>
      <c r="B20" s="7" t="s">
        <v>781</v>
      </c>
      <c r="C20" s="6">
        <v>90</v>
      </c>
      <c r="D20" s="7" t="str">
        <f>VLOOKUP(C20,'Meal Library'!$A$2:$I$237,2,FALSE())</f>
        <v>The Cubano</v>
      </c>
      <c r="E20" s="7" t="str">
        <f>VLOOKUP(C20,'Meal Library'!$A$2:$I$237,9,FALSE())</f>
        <v>Cubano Sandwich (single-option dish)</v>
      </c>
      <c r="F20" s="6">
        <f>VLOOKUP(C20,'Meal Library'!$A$2:$I$237,4,FALSE())</f>
        <v>610</v>
      </c>
      <c r="G20" s="6">
        <f>VLOOKUP(C20,'Meal Library'!$A$2:$I$237,5,FALSE())</f>
        <v>49</v>
      </c>
      <c r="H20" s="6">
        <f>VLOOKUP(C20,'Meal Library'!$A$2:$I$237,6,FALSE())</f>
        <v>78</v>
      </c>
      <c r="I20" s="6">
        <f>VLOOKUP(C20,'Meal Library'!$A$2:$I$237,7,FALSE())</f>
        <v>14</v>
      </c>
    </row>
    <row r="21" spans="1:9" ht="28" x14ac:dyDescent="0.2">
      <c r="A21" s="7"/>
      <c r="B21" s="7" t="s">
        <v>782</v>
      </c>
      <c r="C21" s="6">
        <v>124</v>
      </c>
      <c r="D21" s="7" t="str">
        <f>VLOOKUP(C21,'Meal Library'!$A$2:$I$237,2,FALSE())</f>
        <v>Vegan Meatballs w/ Pasta Marinara</v>
      </c>
      <c r="E21" s="7" t="str">
        <f>VLOOKUP(C21,'Meal Library'!$A$2:$I$237,9,FALSE())</f>
        <v>6 Vegan Meatballs + 6 oz Whole Wheat Penne + 1 cup Marinara + .25 oz Parmesan. Verified via Add-to-Cart gate.</v>
      </c>
      <c r="F21" s="6">
        <f>VLOOKUP(C21,'Meal Library'!$A$2:$I$237,4,FALSE())</f>
        <v>650</v>
      </c>
      <c r="G21" s="6">
        <f>VLOOKUP(C21,'Meal Library'!$A$2:$I$237,5,FALSE())</f>
        <v>39</v>
      </c>
      <c r="H21" s="6">
        <f>VLOOKUP(C21,'Meal Library'!$A$2:$I$237,6,FALSE())</f>
        <v>77</v>
      </c>
      <c r="I21" s="6">
        <f>VLOOKUP(C21,'Meal Library'!$A$2:$I$237,7,FALSE())</f>
        <v>24</v>
      </c>
    </row>
    <row r="22" spans="1:9" ht="28" x14ac:dyDescent="0.2">
      <c r="A22" s="7"/>
      <c r="B22" s="7" t="s">
        <v>783</v>
      </c>
      <c r="C22" s="6">
        <v>54</v>
      </c>
      <c r="D22" s="7" t="str">
        <f>VLOOKUP(C22,'Meal Library'!$A$2:$I$237,2,FALSE())</f>
        <v>Salmon Potato Latke + Mustard Sauce</v>
      </c>
      <c r="E22" s="7" t="str">
        <f>VLOOKUP(C22,'Meal Library'!$A$2:$I$237,9,FALSE())</f>
        <v>6 oz Garlic Herb Salmon + Potato Latke + Mustard Herb Sauce</v>
      </c>
      <c r="F22" s="6">
        <f>VLOOKUP(C22,'Meal Library'!$A$2:$I$237,4,FALSE())</f>
        <v>450</v>
      </c>
      <c r="G22" s="6">
        <f>VLOOKUP(C22,'Meal Library'!$A$2:$I$237,5,FALSE())</f>
        <v>37</v>
      </c>
      <c r="H22" s="6">
        <f>VLOOKUP(C22,'Meal Library'!$A$2:$I$237,6,FALSE())</f>
        <v>22</v>
      </c>
      <c r="I22" s="6">
        <f>VLOOKUP(C22,'Meal Library'!$A$2:$I$237,7,FALSE())</f>
        <v>24</v>
      </c>
    </row>
    <row r="23" spans="1:9" x14ac:dyDescent="0.2">
      <c r="A23" s="7"/>
      <c r="B23" s="7" t="s">
        <v>784</v>
      </c>
      <c r="C23" s="6">
        <v>605</v>
      </c>
      <c r="D23" s="7" t="str">
        <f>VLOOKUP(C23,'Meal Library'!$A$2:$I$237,2,FALSE())</f>
        <v>CM Fajita Chicken (4oz)</v>
      </c>
      <c r="E23" s="7" t="str">
        <f>VLOOKUP(C23,'Meal Library'!$A$2:$I$237,9,FALSE())</f>
        <v>4 oz Fajita Chicken from Customized Meals</v>
      </c>
      <c r="F23" s="6">
        <f>VLOOKUP(C23,'Meal Library'!$A$2:$I$237,4,FALSE())</f>
        <v>210</v>
      </c>
      <c r="G23" s="6">
        <f>VLOOKUP(C23,'Meal Library'!$A$2:$I$237,5,FALSE())</f>
        <v>24</v>
      </c>
      <c r="H23" s="6">
        <f>VLOOKUP(C23,'Meal Library'!$A$2:$I$237,6,FALSE())</f>
        <v>6</v>
      </c>
      <c r="I23" s="6">
        <f>VLOOKUP(C23,'Meal Library'!$A$2:$I$237,7,FALSE())</f>
        <v>10</v>
      </c>
    </row>
    <row r="24" spans="1:9" x14ac:dyDescent="0.2">
      <c r="A24" s="10" t="s">
        <v>793</v>
      </c>
      <c r="B24" s="10" t="s">
        <v>841</v>
      </c>
      <c r="C24" s="10"/>
      <c r="D24" s="10"/>
      <c r="E24" s="10"/>
      <c r="F24" s="10">
        <f>SUM(F20:F23)</f>
        <v>1920</v>
      </c>
      <c r="G24" s="10">
        <f>SUM(G20:G23)</f>
        <v>149</v>
      </c>
      <c r="H24" s="10">
        <f>SUM(H20:H23)</f>
        <v>183</v>
      </c>
      <c r="I24" s="10">
        <f>SUM(I20:I23)</f>
        <v>72</v>
      </c>
    </row>
    <row r="26" spans="1:9" x14ac:dyDescent="0.2">
      <c r="A26" s="7" t="s">
        <v>794</v>
      </c>
      <c r="B26" s="7" t="s">
        <v>781</v>
      </c>
      <c r="C26" s="6">
        <v>89</v>
      </c>
      <c r="D26" s="7" t="str">
        <f>VLOOKUP(C26,'Meal Library'!$A$2:$I$237,2,FALSE())</f>
        <v>Chicken Salad Sandwich</v>
      </c>
      <c r="E26" s="7" t="str">
        <f>VLOOKUP(C26,'Meal Library'!$A$2:$I$237,9,FALSE())</f>
        <v>Chicken Salad Sandwich (single-option dish)</v>
      </c>
      <c r="F26" s="6">
        <f>VLOOKUP(C26,'Meal Library'!$A$2:$I$237,4,FALSE())</f>
        <v>590</v>
      </c>
      <c r="G26" s="6">
        <f>VLOOKUP(C26,'Meal Library'!$A$2:$I$237,5,FALSE())</f>
        <v>47</v>
      </c>
      <c r="H26" s="6">
        <f>VLOOKUP(C26,'Meal Library'!$A$2:$I$237,6,FALSE())</f>
        <v>74</v>
      </c>
      <c r="I26" s="6">
        <f>VLOOKUP(C26,'Meal Library'!$A$2:$I$237,7,FALSE())</f>
        <v>15</v>
      </c>
    </row>
    <row r="27" spans="1:9" x14ac:dyDescent="0.2">
      <c r="A27" s="7"/>
      <c r="B27" s="7" t="s">
        <v>782</v>
      </c>
      <c r="C27" s="6">
        <v>90</v>
      </c>
      <c r="D27" s="7" t="str">
        <f>VLOOKUP(C27,'Meal Library'!$A$2:$I$237,2,FALSE())</f>
        <v>The Cubano</v>
      </c>
      <c r="E27" s="7" t="str">
        <f>VLOOKUP(C27,'Meal Library'!$A$2:$I$237,9,FALSE())</f>
        <v>Cubano Sandwich (single-option dish)</v>
      </c>
      <c r="F27" s="6">
        <f>VLOOKUP(C27,'Meal Library'!$A$2:$I$237,4,FALSE())</f>
        <v>610</v>
      </c>
      <c r="G27" s="6">
        <f>VLOOKUP(C27,'Meal Library'!$A$2:$I$237,5,FALSE())</f>
        <v>49</v>
      </c>
      <c r="H27" s="6">
        <f>VLOOKUP(C27,'Meal Library'!$A$2:$I$237,6,FALSE())</f>
        <v>78</v>
      </c>
      <c r="I27" s="6">
        <f>VLOOKUP(C27,'Meal Library'!$A$2:$I$237,7,FALSE())</f>
        <v>14</v>
      </c>
    </row>
    <row r="28" spans="1:9" x14ac:dyDescent="0.2">
      <c r="A28" s="7"/>
      <c r="B28" s="7" t="s">
        <v>783</v>
      </c>
      <c r="C28" s="6">
        <v>106</v>
      </c>
      <c r="D28" s="7" t="str">
        <f>VLOOKUP(C28,'Meal Library'!$A$2:$I$237,2,FALSE())</f>
        <v>Tres Tacos</v>
      </c>
      <c r="E28" s="7" t="str">
        <f>VLOOKUP(C28,'Meal Library'!$A$2:$I$237,9,FALSE())</f>
        <v>Chicken Tacos + Guacamole. Verified via Add-to-Cart gate.</v>
      </c>
      <c r="F28" s="6">
        <f>VLOOKUP(C28,'Meal Library'!$A$2:$I$237,4,FALSE())</f>
        <v>440</v>
      </c>
      <c r="G28" s="6">
        <f>VLOOKUP(C28,'Meal Library'!$A$2:$I$237,5,FALSE())</f>
        <v>22</v>
      </c>
      <c r="H28" s="6">
        <f>VLOOKUP(C28,'Meal Library'!$A$2:$I$237,6,FALSE())</f>
        <v>42</v>
      </c>
      <c r="I28" s="6">
        <f>VLOOKUP(C28,'Meal Library'!$A$2:$I$237,7,FALSE())</f>
        <v>22</v>
      </c>
    </row>
    <row r="29" spans="1:9" x14ac:dyDescent="0.2">
      <c r="A29" s="7"/>
      <c r="B29" s="7" t="s">
        <v>784</v>
      </c>
      <c r="C29" s="6">
        <v>607</v>
      </c>
      <c r="D29" s="7" t="str">
        <f>VLOOKUP(C29,'Meal Library'!$A$2:$I$237,2,FALSE())</f>
        <v>CM Sousvide Chicken Thigh (4oz)</v>
      </c>
      <c r="E29" s="7" t="str">
        <f>VLOOKUP(C29,'Meal Library'!$A$2:$I$237,9,FALSE())</f>
        <v>4 oz Sousvide Chicken Thigh from Customized Meals</v>
      </c>
      <c r="F29" s="6">
        <f>VLOOKUP(C29,'Meal Library'!$A$2:$I$237,4,FALSE())</f>
        <v>210</v>
      </c>
      <c r="G29" s="6">
        <f>VLOOKUP(C29,'Meal Library'!$A$2:$I$237,5,FALSE())</f>
        <v>28</v>
      </c>
      <c r="H29" s="6">
        <f>VLOOKUP(C29,'Meal Library'!$A$2:$I$237,6,FALSE())</f>
        <v>1</v>
      </c>
      <c r="I29" s="6">
        <f>VLOOKUP(C29,'Meal Library'!$A$2:$I$237,7,FALSE())</f>
        <v>9</v>
      </c>
    </row>
    <row r="30" spans="1:9" x14ac:dyDescent="0.2">
      <c r="A30" s="10" t="s">
        <v>794</v>
      </c>
      <c r="B30" s="10" t="s">
        <v>841</v>
      </c>
      <c r="C30" s="10"/>
      <c r="D30" s="10"/>
      <c r="E30" s="10"/>
      <c r="F30" s="10">
        <f>SUM(F26:F29)</f>
        <v>1850</v>
      </c>
      <c r="G30" s="10">
        <f>SUM(G26:G29)</f>
        <v>146</v>
      </c>
      <c r="H30" s="10">
        <f>SUM(H26:H29)</f>
        <v>195</v>
      </c>
      <c r="I30" s="10">
        <f>SUM(I26:I29)</f>
        <v>60</v>
      </c>
    </row>
    <row r="32" spans="1:9" ht="28" x14ac:dyDescent="0.2">
      <c r="A32" s="7" t="s">
        <v>795</v>
      </c>
      <c r="B32" s="7" t="s">
        <v>781</v>
      </c>
      <c r="C32" s="6">
        <v>27</v>
      </c>
      <c r="D32" s="7" t="str">
        <f>VLOOKUP(C32,'Meal Library'!$A$2:$I$237,2,FALSE())</f>
        <v>Chicken Fajitas</v>
      </c>
      <c r="E32" s="7" t="str">
        <f>VLOOKUP(C32,'Meal Library'!$A$2:$I$237,9,FALSE())</f>
        <v>6 oz Chicken Fajitas + 6 oz White Rice + sauce. Verified via Add-to-Cart gate.</v>
      </c>
      <c r="F32" s="6">
        <f>VLOOKUP(C32,'Meal Library'!$A$2:$I$237,4,FALSE())</f>
        <v>560</v>
      </c>
      <c r="G32" s="6">
        <f>VLOOKUP(C32,'Meal Library'!$A$2:$I$237,5,FALSE())</f>
        <v>41</v>
      </c>
      <c r="H32" s="6">
        <f>VLOOKUP(C32,'Meal Library'!$A$2:$I$237,6,FALSE())</f>
        <v>57</v>
      </c>
      <c r="I32" s="6">
        <f>VLOOKUP(C32,'Meal Library'!$A$2:$I$237,7,FALSE())</f>
        <v>17</v>
      </c>
    </row>
    <row r="33" spans="1:9" ht="28" x14ac:dyDescent="0.2">
      <c r="A33" s="7"/>
      <c r="B33" s="7" t="s">
        <v>782</v>
      </c>
      <c r="C33" s="6">
        <v>312</v>
      </c>
      <c r="D33" s="7" t="str">
        <f>VLOOKUP(C33,'Meal Library'!$A$2:$I$237,2,FALSE())</f>
        <v>BYO: Chicken Tikka + Brown Rice + Cauliflower Rice</v>
      </c>
      <c r="E33" s="7" t="str">
        <f>VLOOKUP(C33,'Meal Library'!$A$2:$I$237,9,FALSE())</f>
        <v>6 oz Chicken Tikka + 4 oz Brown Rice + 1 cup Lime and Scallion Cauliflower Rice</v>
      </c>
      <c r="F33" s="6">
        <f>VLOOKUP(C33,'Meal Library'!$A$2:$I$237,4,FALSE())</f>
        <v>615</v>
      </c>
      <c r="G33" s="6">
        <f>VLOOKUP(C33,'Meal Library'!$A$2:$I$237,5,FALSE())</f>
        <v>62</v>
      </c>
      <c r="H33" s="6">
        <f>VLOOKUP(C33,'Meal Library'!$A$2:$I$237,6,FALSE())</f>
        <v>53</v>
      </c>
      <c r="I33" s="6">
        <f>VLOOKUP(C33,'Meal Library'!$A$2:$I$237,7,FALSE())</f>
        <v>21</v>
      </c>
    </row>
    <row r="34" spans="1:9" ht="28" x14ac:dyDescent="0.2">
      <c r="A34" s="7"/>
      <c r="B34" s="7" t="s">
        <v>783</v>
      </c>
      <c r="C34" s="6">
        <v>317</v>
      </c>
      <c r="D34" s="7" t="str">
        <f>VLOOKUP(C34,'Meal Library'!$A$2:$I$237,2,FALSE())</f>
        <v>BYO: Honey Glazed Salmon + Spanish Rice + Roasted Veg Medley</v>
      </c>
      <c r="E34" s="7" t="str">
        <f>VLOOKUP(C34,'Meal Library'!$A$2:$I$237,9,FALSE())</f>
        <v>6 oz Honey Glazed Salmon + 4 oz Spanish Rice + 4 oz Roasted Veg Medley</v>
      </c>
      <c r="F34" s="6">
        <f>VLOOKUP(C34,'Meal Library'!$A$2:$I$237,4,FALSE())</f>
        <v>525</v>
      </c>
      <c r="G34" s="6">
        <f>VLOOKUP(C34,'Meal Library'!$A$2:$I$237,5,FALSE())</f>
        <v>35</v>
      </c>
      <c r="H34" s="6">
        <f>VLOOKUP(C34,'Meal Library'!$A$2:$I$237,6,FALSE())</f>
        <v>52</v>
      </c>
      <c r="I34" s="6">
        <f>VLOOKUP(C34,'Meal Library'!$A$2:$I$237,7,FALSE())</f>
        <v>20</v>
      </c>
    </row>
    <row r="35" spans="1:9" ht="28" x14ac:dyDescent="0.2">
      <c r="A35" s="7"/>
      <c r="B35" s="7" t="s">
        <v>784</v>
      </c>
      <c r="C35" s="6">
        <v>231</v>
      </c>
      <c r="D35" s="7" t="str">
        <f>VLOOKUP(C35,'Meal Library'!$A$2:$I$237,2,FALSE())</f>
        <v>Apple (1 cup)</v>
      </c>
      <c r="E35" s="7" t="str">
        <f>VLOOKUP(C35,'Meal Library'!$A$2:$I$237,9,FALSE())</f>
        <v>1 Cup sliced Apple from the Fruits menu. Verified via Add-to-Cart gate at localfoodz.co/menu/fruits.</v>
      </c>
      <c r="F35" s="6">
        <f>VLOOKUP(C35,'Meal Library'!$A$2:$I$237,4,FALSE())</f>
        <v>90</v>
      </c>
      <c r="G35" s="6">
        <f>VLOOKUP(C35,'Meal Library'!$A$2:$I$237,5,FALSE())</f>
        <v>0</v>
      </c>
      <c r="H35" s="6">
        <f>VLOOKUP(C35,'Meal Library'!$A$2:$I$237,6,FALSE())</f>
        <v>25</v>
      </c>
      <c r="I35" s="6">
        <f>VLOOKUP(C35,'Meal Library'!$A$2:$I$237,7,FALSE())</f>
        <v>0</v>
      </c>
    </row>
    <row r="36" spans="1:9" x14ac:dyDescent="0.2">
      <c r="A36" s="7"/>
      <c r="B36" s="7" t="s">
        <v>785</v>
      </c>
      <c r="C36" s="6">
        <v>662</v>
      </c>
      <c r="D36" s="7" t="str">
        <f>VLOOKUP(C36,'Meal Library'!$A$2:$I$237,2,FALSE())</f>
        <v>CM Fajita Veg Mix (4oz)</v>
      </c>
      <c r="E36" s="7" t="str">
        <f>VLOOKUP(C36,'Meal Library'!$A$2:$I$237,9,FALSE())</f>
        <v>4 oz Fajita Veg Mix from Customized Meals</v>
      </c>
      <c r="F36" s="6">
        <f>VLOOKUP(C36,'Meal Library'!$A$2:$I$237,4,FALSE())</f>
        <v>80</v>
      </c>
      <c r="G36" s="6">
        <f>VLOOKUP(C36,'Meal Library'!$A$2:$I$237,5,FALSE())</f>
        <v>2</v>
      </c>
      <c r="H36" s="6">
        <f>VLOOKUP(C36,'Meal Library'!$A$2:$I$237,6,FALSE())</f>
        <v>13</v>
      </c>
      <c r="I36" s="6">
        <f>VLOOKUP(C36,'Meal Library'!$A$2:$I$237,7,FALSE())</f>
        <v>3</v>
      </c>
    </row>
    <row r="37" spans="1:9" x14ac:dyDescent="0.2">
      <c r="A37" s="10" t="s">
        <v>795</v>
      </c>
      <c r="B37" s="10" t="s">
        <v>841</v>
      </c>
      <c r="C37" s="10"/>
      <c r="D37" s="10"/>
      <c r="E37" s="10"/>
      <c r="F37" s="10">
        <f>SUM(F32:F36)</f>
        <v>1870</v>
      </c>
      <c r="G37" s="10">
        <f>SUM(G32:G36)</f>
        <v>140</v>
      </c>
      <c r="H37" s="10">
        <f>SUM(H32:H36)</f>
        <v>200</v>
      </c>
      <c r="I37" s="10">
        <f>SUM(I32:I36)</f>
        <v>61</v>
      </c>
    </row>
    <row r="39" spans="1:9" ht="42" x14ac:dyDescent="0.2">
      <c r="A39" s="13" t="s">
        <v>796</v>
      </c>
      <c r="B39" s="13" t="s">
        <v>781</v>
      </c>
      <c r="C39" s="14">
        <v>105</v>
      </c>
      <c r="D39" s="13" t="str">
        <f>VLOOKUP(C39,'Meal Library'!$A$2:$I$237,2,FALSE())</f>
        <v>Hainan Chicken w/ Rice + Scallion</v>
      </c>
      <c r="E39" s="13" t="str">
        <f>VLOOKUP(C39,'Meal Library'!$A$2:$I$237,9,FALSE())</f>
        <v>6 oz Sousvide Chicken Breast + 6 oz White Rice + 6 oz Broccoli + 2 tbsp Ginger Scallion Sauce. Verified via Add-to-Cart gate.</v>
      </c>
      <c r="F39" s="14">
        <f>VLOOKUP(C39,'Meal Library'!$A$2:$I$237,4,FALSE())</f>
        <v>790</v>
      </c>
      <c r="G39" s="14">
        <f>VLOOKUP(C39,'Meal Library'!$A$2:$I$237,5,FALSE())</f>
        <v>61</v>
      </c>
      <c r="H39" s="14">
        <f>VLOOKUP(C39,'Meal Library'!$A$2:$I$237,6,FALSE())</f>
        <v>61</v>
      </c>
      <c r="I39" s="14">
        <f>VLOOKUP(C39,'Meal Library'!$A$2:$I$237,7,FALSE())</f>
        <v>34</v>
      </c>
    </row>
    <row r="40" spans="1:9" ht="42" x14ac:dyDescent="0.2">
      <c r="A40" s="13"/>
      <c r="B40" s="13" t="s">
        <v>782</v>
      </c>
      <c r="C40" s="14">
        <v>108</v>
      </c>
      <c r="D40" s="13" t="str">
        <f>VLOOKUP(C40,'Meal Library'!$A$2:$I$237,2,FALSE())</f>
        <v>Burger Bowl</v>
      </c>
      <c r="E40" s="13" t="str">
        <f>VLOOKUP(C40,'Meal Library'!$A$2:$I$237,9,FALSE())</f>
        <v>6 oz Ground Beef + 2 oz Lettuce + 6 oz Roasted Yams + 1 cup Pico de Gallo + .25 cup Cheesy Cream Sauce. Verified via Add-to-Cart gate.</v>
      </c>
      <c r="F40" s="14">
        <f>VLOOKUP(C40,'Meal Library'!$A$2:$I$237,4,FALSE())</f>
        <v>770</v>
      </c>
      <c r="G40" s="14">
        <f>VLOOKUP(C40,'Meal Library'!$A$2:$I$237,5,FALSE())</f>
        <v>44</v>
      </c>
      <c r="H40" s="14">
        <f>VLOOKUP(C40,'Meal Library'!$A$2:$I$237,6,FALSE())</f>
        <v>62</v>
      </c>
      <c r="I40" s="14">
        <f>VLOOKUP(C40,'Meal Library'!$A$2:$I$237,7,FALSE())</f>
        <v>37</v>
      </c>
    </row>
    <row r="41" spans="1:9" ht="42" x14ac:dyDescent="0.2">
      <c r="A41" s="13"/>
      <c r="B41" s="13" t="s">
        <v>783</v>
      </c>
      <c r="C41" s="14">
        <v>128</v>
      </c>
      <c r="D41" s="13" t="str">
        <f>VLOOKUP(C41,'Meal Library'!$A$2:$I$237,2,FALSE())</f>
        <v>Build-Your-Own Pasta Bowl</v>
      </c>
      <c r="E41" s="13" t="str">
        <f>VLOOKUP(C41,'Meal Library'!$A$2:$I$237,9,FALSE())</f>
        <v>6 oz Smoked Paprika Chicken Breast + 6 oz Whole Wheat Penne Pasta + 6 oz Broccoli + 4 tbsp Red Bell Pepper Sauce + 2 tbsp Cheddar. Verified via Add-to-Cart gate.</v>
      </c>
      <c r="F41" s="14">
        <f>VLOOKUP(C41,'Meal Library'!$A$2:$I$237,4,FALSE())</f>
        <v>650</v>
      </c>
      <c r="G41" s="14">
        <f>VLOOKUP(C41,'Meal Library'!$A$2:$I$237,5,FALSE())</f>
        <v>69</v>
      </c>
      <c r="H41" s="14">
        <f>VLOOKUP(C41,'Meal Library'!$A$2:$I$237,6,FALSE())</f>
        <v>68</v>
      </c>
      <c r="I41" s="14">
        <f>VLOOKUP(C41,'Meal Library'!$A$2:$I$237,7,FALSE())</f>
        <v>16</v>
      </c>
    </row>
    <row r="42" spans="1:9" ht="28" x14ac:dyDescent="0.2">
      <c r="A42" s="13"/>
      <c r="B42" s="13" t="s">
        <v>784</v>
      </c>
      <c r="C42" s="14">
        <v>231</v>
      </c>
      <c r="D42" s="13" t="str">
        <f>VLOOKUP(C42,'Meal Library'!$A$2:$I$237,2,FALSE())</f>
        <v>Apple (1 cup)</v>
      </c>
      <c r="E42" s="13" t="str">
        <f>VLOOKUP(C42,'Meal Library'!$A$2:$I$237,9,FALSE())</f>
        <v>1 Cup sliced Apple from the Fruits menu. Verified via Add-to-Cart gate at localfoodz.co/menu/fruits.</v>
      </c>
      <c r="F42" s="14">
        <f>VLOOKUP(C42,'Meal Library'!$A$2:$I$237,4,FALSE())</f>
        <v>90</v>
      </c>
      <c r="G42" s="14">
        <f>VLOOKUP(C42,'Meal Library'!$A$2:$I$237,5,FALSE())</f>
        <v>0</v>
      </c>
      <c r="H42" s="14">
        <f>VLOOKUP(C42,'Meal Library'!$A$2:$I$237,6,FALSE())</f>
        <v>25</v>
      </c>
      <c r="I42" s="14">
        <f>VLOOKUP(C42,'Meal Library'!$A$2:$I$237,7,FALSE())</f>
        <v>0</v>
      </c>
    </row>
    <row r="43" spans="1:9" ht="28" x14ac:dyDescent="0.2">
      <c r="A43" s="13"/>
      <c r="B43" s="13" t="s">
        <v>785</v>
      </c>
      <c r="C43" s="14">
        <v>232</v>
      </c>
      <c r="D43" s="13" t="str">
        <f>VLOOKUP(C43,'Meal Library'!$A$2:$I$237,2,FALSE())</f>
        <v>Orange (1 cup)</v>
      </c>
      <c r="E43" s="13" t="str">
        <f>VLOOKUP(C43,'Meal Library'!$A$2:$I$237,9,FALSE())</f>
        <v>1 Cup Orange segments from the Fruits menu. Verified via Add-to-Cart gate at localfoodz.co/menu/fruits.</v>
      </c>
      <c r="F43" s="14">
        <f>VLOOKUP(C43,'Meal Library'!$A$2:$I$237,4,FALSE())</f>
        <v>70</v>
      </c>
      <c r="G43" s="14">
        <f>VLOOKUP(C43,'Meal Library'!$A$2:$I$237,5,FALSE())</f>
        <v>1</v>
      </c>
      <c r="H43" s="14">
        <f>VLOOKUP(C43,'Meal Library'!$A$2:$I$237,6,FALSE())</f>
        <v>17</v>
      </c>
      <c r="I43" s="14">
        <f>VLOOKUP(C43,'Meal Library'!$A$2:$I$237,7,FALSE())</f>
        <v>0</v>
      </c>
    </row>
    <row r="44" spans="1:9" ht="42" x14ac:dyDescent="0.2">
      <c r="A44" s="13"/>
      <c r="B44" s="13" t="s">
        <v>786</v>
      </c>
      <c r="C44" s="14">
        <v>8030</v>
      </c>
      <c r="D44" s="13" t="str">
        <f>VLOOKUP(C44,'Meal Library'!$A$2:$I$237,2,FALSE())</f>
        <v>Custom LF Combo: 4 oz Sousvide Chicken Breast + 4 oz Brown Rice + 4 oz Spanish Rice</v>
      </c>
      <c r="E44" s="13" t="str">
        <f>VLOOKUP(C44,'Meal Library'!$A$2:$I$237,9,FALSE())</f>
        <v>4 oz Sousvide Chicken Breast + 4 oz Brown Rice + 4 oz Spanish Rice  (build via Customized Meals on localfoodz.co)</v>
      </c>
      <c r="F44" s="14">
        <f>VLOOKUP(C44,'Meal Library'!$A$2:$I$237,4,FALSE())</f>
        <v>460</v>
      </c>
      <c r="G44" s="14">
        <f>VLOOKUP(C44,'Meal Library'!$A$2:$I$237,5,FALSE())</f>
        <v>41</v>
      </c>
      <c r="H44" s="14">
        <f>VLOOKUP(C44,'Meal Library'!$A$2:$I$237,6,FALSE())</f>
        <v>59</v>
      </c>
      <c r="I44" s="14">
        <f>VLOOKUP(C44,'Meal Library'!$A$2:$I$237,7,FALSE())</f>
        <v>7</v>
      </c>
    </row>
    <row r="45" spans="1:9" x14ac:dyDescent="0.2">
      <c r="A45" s="10" t="s">
        <v>796</v>
      </c>
      <c r="B45" s="10" t="s">
        <v>835</v>
      </c>
      <c r="C45" s="10"/>
      <c r="D45" s="10"/>
      <c r="E45" s="10"/>
      <c r="F45" s="10">
        <f>SUM(F39:F44)</f>
        <v>2830</v>
      </c>
      <c r="G45" s="10">
        <f>SUM(G39:G44)</f>
        <v>216</v>
      </c>
      <c r="H45" s="10">
        <f>SUM(H39:H44)</f>
        <v>292</v>
      </c>
      <c r="I45" s="10">
        <f>SUM(I39:I44)</f>
        <v>94</v>
      </c>
    </row>
    <row r="47" spans="1:9" x14ac:dyDescent="0.2">
      <c r="A47" s="11"/>
      <c r="B47" s="11" t="s">
        <v>836</v>
      </c>
      <c r="C47" s="11"/>
      <c r="D47" s="11"/>
      <c r="E47" s="11"/>
      <c r="F47" s="11">
        <f>AVERAGE(F8,F13,F18,F24,F30,F37)</f>
        <v>1828.3333333333333</v>
      </c>
      <c r="G47" s="11">
        <f>AVERAGE(G8,G13,G18,G24,G30,G37)</f>
        <v>142</v>
      </c>
      <c r="H47" s="11">
        <f>AVERAGE(H8,H13,H18,H24,H30,H37)</f>
        <v>190</v>
      </c>
      <c r="I47" s="11">
        <f>AVERAGE(I8,I13,I18,I24,I30,I37)</f>
        <v>62.833333333333336</v>
      </c>
    </row>
    <row r="48" spans="1:9" x14ac:dyDescent="0.2">
      <c r="A48" s="15"/>
      <c r="B48" s="15" t="s">
        <v>837</v>
      </c>
      <c r="C48" s="15"/>
      <c r="D48" s="15"/>
      <c r="E48" s="15"/>
      <c r="F48" s="15">
        <f>F45</f>
        <v>2830</v>
      </c>
      <c r="G48" s="15">
        <f>G45</f>
        <v>216</v>
      </c>
      <c r="H48" s="15">
        <f>H45</f>
        <v>292</v>
      </c>
      <c r="I48" s="15">
        <f>I45</f>
        <v>94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8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842</v>
      </c>
      <c r="C1" s="9" t="s">
        <v>843</v>
      </c>
      <c r="F1" s="9" t="s">
        <v>844</v>
      </c>
    </row>
    <row r="2" spans="1:9" x14ac:dyDescent="0.2">
      <c r="A2" s="12" t="s">
        <v>833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124</v>
      </c>
      <c r="D5" s="7" t="str">
        <f>VLOOKUP(C5,'Meal Library'!$A$2:$I$237,2,FALSE())</f>
        <v>Vegan Meatballs w/ Pasta Marinara</v>
      </c>
      <c r="E5" s="7" t="str">
        <f>VLOOKUP(C5,'Meal Library'!$A$2:$I$237,9,FALSE())</f>
        <v>6 Vegan Meatballs + 6 oz Whole Wheat Penne + 1 cup Marinara + .25 oz Parmesan. Verified via Add-to-Cart gate.</v>
      </c>
      <c r="F5" s="6">
        <f>VLOOKUP(C5,'Meal Library'!$A$2:$I$237,4,FALSE())</f>
        <v>650</v>
      </c>
      <c r="G5" s="6">
        <f>VLOOKUP(C5,'Meal Library'!$A$2:$I$237,5,FALSE())</f>
        <v>39</v>
      </c>
      <c r="H5" s="6">
        <f>VLOOKUP(C5,'Meal Library'!$A$2:$I$237,6,FALSE())</f>
        <v>77</v>
      </c>
      <c r="I5" s="6">
        <f>VLOOKUP(C5,'Meal Library'!$A$2:$I$237,7,FALSE())</f>
        <v>24</v>
      </c>
    </row>
    <row r="6" spans="1:9" ht="42" x14ac:dyDescent="0.2">
      <c r="A6" s="7"/>
      <c r="B6" s="7" t="s">
        <v>782</v>
      </c>
      <c r="C6" s="6">
        <v>107</v>
      </c>
      <c r="D6" s="7" t="str">
        <f>VLOOKUP(C6,'Meal Library'!$A$2:$I$237,2,FALSE())</f>
        <v>Teriyaki Bowl</v>
      </c>
      <c r="E6" s="7" t="str">
        <f>VLOOKUP(C6,'Meal Library'!$A$2:$I$237,9,FALSE())</f>
        <v>6 oz Chicken Teriyaki + 6 oz Brown Rice + 6 oz Roasted Veg Medley + 2 tbsp Garlic Ginger Glaze. Verified via Add-to-Cart gate.</v>
      </c>
      <c r="F6" s="6">
        <f>VLOOKUP(C6,'Meal Library'!$A$2:$I$237,4,FALSE())</f>
        <v>650</v>
      </c>
      <c r="G6" s="6">
        <f>VLOOKUP(C6,'Meal Library'!$A$2:$I$237,5,FALSE())</f>
        <v>45</v>
      </c>
      <c r="H6" s="6">
        <f>VLOOKUP(C6,'Meal Library'!$A$2:$I$237,6,FALSE())</f>
        <v>79</v>
      </c>
      <c r="I6" s="6">
        <f>VLOOKUP(C6,'Meal Library'!$A$2:$I$237,7,FALSE())</f>
        <v>20</v>
      </c>
    </row>
    <row r="7" spans="1:9" ht="28" x14ac:dyDescent="0.2">
      <c r="A7" s="7"/>
      <c r="B7" s="7" t="s">
        <v>783</v>
      </c>
      <c r="C7" s="6">
        <v>302</v>
      </c>
      <c r="D7" s="7" t="str">
        <f>VLOOKUP(C7,'Meal Library'!$A$2:$I$237,2,FALSE())</f>
        <v>BYO: Sousvide Chicken Breast + Cauliflower Rice + Zucchini</v>
      </c>
      <c r="E7" s="7" t="str">
        <f>VLOOKUP(C7,'Meal Library'!$A$2:$I$237,9,FALSE())</f>
        <v>6 oz Sousvide Chicken Breast + 1 cup Lime and Scallion Cauliflower Rice + 4 oz Roasted Garlic Zucchini</v>
      </c>
      <c r="F7" s="6">
        <f>VLOOKUP(C7,'Meal Library'!$A$2:$I$237,4,FALSE())</f>
        <v>445</v>
      </c>
      <c r="G7" s="6">
        <f>VLOOKUP(C7,'Meal Library'!$A$2:$I$237,5,FALSE())</f>
        <v>59</v>
      </c>
      <c r="H7" s="6">
        <f>VLOOKUP(C7,'Meal Library'!$A$2:$I$237,6,FALSE())</f>
        <v>23</v>
      </c>
      <c r="I7" s="6">
        <f>VLOOKUP(C7,'Meal Library'!$A$2:$I$237,7,FALSE())</f>
        <v>17</v>
      </c>
    </row>
    <row r="8" spans="1:9" x14ac:dyDescent="0.2">
      <c r="A8" s="10" t="s">
        <v>780</v>
      </c>
      <c r="B8" s="10" t="s">
        <v>845</v>
      </c>
      <c r="C8" s="10"/>
      <c r="D8" s="10"/>
      <c r="E8" s="10"/>
      <c r="F8" s="10">
        <f>SUM(F5:F7)</f>
        <v>1745</v>
      </c>
      <c r="G8" s="10">
        <f>SUM(G5:G7)</f>
        <v>143</v>
      </c>
      <c r="H8" s="10">
        <f>SUM(H5:H7)</f>
        <v>179</v>
      </c>
      <c r="I8" s="10">
        <f>SUM(I5:I7)</f>
        <v>61</v>
      </c>
    </row>
    <row r="10" spans="1:9" ht="42" x14ac:dyDescent="0.2">
      <c r="A10" s="7" t="s">
        <v>790</v>
      </c>
      <c r="B10" s="7" t="s">
        <v>781</v>
      </c>
      <c r="C10" s="6">
        <v>107</v>
      </c>
      <c r="D10" s="7" t="str">
        <f>VLOOKUP(C10,'Meal Library'!$A$2:$I$237,2,FALSE())</f>
        <v>Teriyaki Bowl</v>
      </c>
      <c r="E10" s="7" t="str">
        <f>VLOOKUP(C10,'Meal Library'!$A$2:$I$237,9,FALSE())</f>
        <v>6 oz Chicken Teriyaki + 6 oz Brown Rice + 6 oz Roasted Veg Medley + 2 tbsp Garlic Ginger Glaze. Verified via Add-to-Cart gate.</v>
      </c>
      <c r="F10" s="6">
        <f>VLOOKUP(C10,'Meal Library'!$A$2:$I$237,4,FALSE())</f>
        <v>650</v>
      </c>
      <c r="G10" s="6">
        <f>VLOOKUP(C10,'Meal Library'!$A$2:$I$237,5,FALSE())</f>
        <v>45</v>
      </c>
      <c r="H10" s="6">
        <f>VLOOKUP(C10,'Meal Library'!$A$2:$I$237,6,FALSE())</f>
        <v>79</v>
      </c>
      <c r="I10" s="6">
        <f>VLOOKUP(C10,'Meal Library'!$A$2:$I$237,7,FALSE())</f>
        <v>20</v>
      </c>
    </row>
    <row r="11" spans="1:9" ht="42" x14ac:dyDescent="0.2">
      <c r="A11" s="7"/>
      <c r="B11" s="7" t="s">
        <v>782</v>
      </c>
      <c r="C11" s="6">
        <v>64</v>
      </c>
      <c r="D11" s="7" t="str">
        <f>VLOOKUP(C11,'Meal Library'!$A$2:$I$237,2,FALSE())</f>
        <v>Shrimp &amp; Veg Pasta Marinara</v>
      </c>
      <c r="E11" s="7" t="str">
        <f>VLOOKUP(C11,'Meal Library'!$A$2:$I$237,9,FALSE())</f>
        <v>6 oz Cajun Shrimp + 6 oz Whole Wheat Penne + 4 oz Roasted Veg Medley + 1 cup Marinara + .25 oz Parmesan. Verified via Add-to-Cart gate.</v>
      </c>
      <c r="F11" s="6">
        <f>VLOOKUP(C11,'Meal Library'!$A$2:$I$237,4,FALSE())</f>
        <v>680</v>
      </c>
      <c r="G11" s="6">
        <f>VLOOKUP(C11,'Meal Library'!$A$2:$I$237,5,FALSE())</f>
        <v>40</v>
      </c>
      <c r="H11" s="6">
        <f>VLOOKUP(C11,'Meal Library'!$A$2:$I$237,6,FALSE())</f>
        <v>82</v>
      </c>
      <c r="I11" s="6">
        <f>VLOOKUP(C11,'Meal Library'!$A$2:$I$237,7,FALSE())</f>
        <v>25</v>
      </c>
    </row>
    <row r="12" spans="1:9" x14ac:dyDescent="0.2">
      <c r="A12" s="7"/>
      <c r="B12" s="7" t="s">
        <v>783</v>
      </c>
      <c r="C12" s="6">
        <v>95</v>
      </c>
      <c r="D12" s="7" t="str">
        <f>VLOOKUP(C12,'Meal Library'!$A$2:$I$237,2,FALSE())</f>
        <v>Edamame</v>
      </c>
      <c r="E12" s="7" t="str">
        <f>VLOOKUP(C12,'Meal Library'!$A$2:$I$237,9,FALSE())</f>
        <v>Edamame (single-option dish)</v>
      </c>
      <c r="F12" s="6">
        <f>VLOOKUP(C12,'Meal Library'!$A$2:$I$237,4,FALSE())</f>
        <v>190</v>
      </c>
      <c r="G12" s="6">
        <f>VLOOKUP(C12,'Meal Library'!$A$2:$I$237,5,FALSE())</f>
        <v>18</v>
      </c>
      <c r="H12" s="6">
        <f>VLOOKUP(C12,'Meal Library'!$A$2:$I$237,6,FALSE())</f>
        <v>14</v>
      </c>
      <c r="I12" s="6">
        <f>VLOOKUP(C12,'Meal Library'!$A$2:$I$237,7,FALSE())</f>
        <v>8</v>
      </c>
    </row>
    <row r="13" spans="1:9" x14ac:dyDescent="0.2">
      <c r="A13" s="7"/>
      <c r="B13" s="7" t="s">
        <v>784</v>
      </c>
      <c r="C13" s="6">
        <v>619</v>
      </c>
      <c r="D13" s="7" t="str">
        <f>VLOOKUP(C13,'Meal Library'!$A$2:$I$237,2,FALSE())</f>
        <v>CM Cajun Shrimp (4oz)</v>
      </c>
      <c r="E13" s="7" t="str">
        <f>VLOOKUP(C13,'Meal Library'!$A$2:$I$237,9,FALSE())</f>
        <v>4 oz Cajun Shrimp from Customized Meals</v>
      </c>
      <c r="F13" s="6">
        <f>VLOOKUP(C13,'Meal Library'!$A$2:$I$237,4,FALSE())</f>
        <v>140</v>
      </c>
      <c r="G13" s="6">
        <f>VLOOKUP(C13,'Meal Library'!$A$2:$I$237,5,FALSE())</f>
        <v>15</v>
      </c>
      <c r="H13" s="6">
        <f>VLOOKUP(C13,'Meal Library'!$A$2:$I$237,6,FALSE())</f>
        <v>1</v>
      </c>
      <c r="I13" s="6">
        <f>VLOOKUP(C13,'Meal Library'!$A$2:$I$237,7,FALSE())</f>
        <v>8</v>
      </c>
    </row>
    <row r="14" spans="1:9" x14ac:dyDescent="0.2">
      <c r="A14" s="10" t="s">
        <v>790</v>
      </c>
      <c r="B14" s="10" t="s">
        <v>845</v>
      </c>
      <c r="C14" s="10"/>
      <c r="D14" s="10"/>
      <c r="E14" s="10"/>
      <c r="F14" s="10">
        <f>SUM(F10:F13)</f>
        <v>1660</v>
      </c>
      <c r="G14" s="10">
        <f>SUM(G10:G13)</f>
        <v>118</v>
      </c>
      <c r="H14" s="10">
        <f>SUM(H10:H13)</f>
        <v>176</v>
      </c>
      <c r="I14" s="10">
        <f>SUM(I10:I13)</f>
        <v>61</v>
      </c>
    </row>
    <row r="16" spans="1:9" ht="42" x14ac:dyDescent="0.2">
      <c r="A16" s="7" t="s">
        <v>791</v>
      </c>
      <c r="B16" s="7" t="s">
        <v>781</v>
      </c>
      <c r="C16" s="6">
        <v>128</v>
      </c>
      <c r="D16" s="7" t="str">
        <f>VLOOKUP(C16,'Meal Library'!$A$2:$I$237,2,FALSE())</f>
        <v>Build-Your-Own Pasta Bowl</v>
      </c>
      <c r="E16" s="7" t="str">
        <f>VLOOKUP(C16,'Meal Library'!$A$2:$I$237,9,FALSE())</f>
        <v>6 oz Smoked Paprika Chicken Breast + 6 oz Whole Wheat Penne Pasta + 6 oz Broccoli + 4 tbsp Red Bell Pepper Sauce + 2 tbsp Cheddar. Verified via Add-to-Cart gate.</v>
      </c>
      <c r="F16" s="6">
        <f>VLOOKUP(C16,'Meal Library'!$A$2:$I$237,4,FALSE())</f>
        <v>650</v>
      </c>
      <c r="G16" s="6">
        <f>VLOOKUP(C16,'Meal Library'!$A$2:$I$237,5,FALSE())</f>
        <v>69</v>
      </c>
      <c r="H16" s="6">
        <f>VLOOKUP(C16,'Meal Library'!$A$2:$I$237,6,FALSE())</f>
        <v>68</v>
      </c>
      <c r="I16" s="6">
        <f>VLOOKUP(C16,'Meal Library'!$A$2:$I$237,7,FALSE())</f>
        <v>16</v>
      </c>
    </row>
    <row r="17" spans="1:9" ht="28" x14ac:dyDescent="0.2">
      <c r="A17" s="7"/>
      <c r="B17" s="7" t="s">
        <v>782</v>
      </c>
      <c r="C17" s="6">
        <v>124</v>
      </c>
      <c r="D17" s="7" t="str">
        <f>VLOOKUP(C17,'Meal Library'!$A$2:$I$237,2,FALSE())</f>
        <v>Vegan Meatballs w/ Pasta Marinara</v>
      </c>
      <c r="E17" s="7" t="str">
        <f>VLOOKUP(C17,'Meal Library'!$A$2:$I$237,9,FALSE())</f>
        <v>6 Vegan Meatballs + 6 oz Whole Wheat Penne + 1 cup Marinara + .25 oz Parmesan. Verified via Add-to-Cart gate.</v>
      </c>
      <c r="F17" s="6">
        <f>VLOOKUP(C17,'Meal Library'!$A$2:$I$237,4,FALSE())</f>
        <v>650</v>
      </c>
      <c r="G17" s="6">
        <f>VLOOKUP(C17,'Meal Library'!$A$2:$I$237,5,FALSE())</f>
        <v>39</v>
      </c>
      <c r="H17" s="6">
        <f>VLOOKUP(C17,'Meal Library'!$A$2:$I$237,6,FALSE())</f>
        <v>77</v>
      </c>
      <c r="I17" s="6">
        <f>VLOOKUP(C17,'Meal Library'!$A$2:$I$237,7,FALSE())</f>
        <v>24</v>
      </c>
    </row>
    <row r="18" spans="1:9" ht="28" x14ac:dyDescent="0.2">
      <c r="A18" s="7"/>
      <c r="B18" s="7" t="s">
        <v>783</v>
      </c>
      <c r="C18" s="6">
        <v>98</v>
      </c>
      <c r="D18" s="7" t="str">
        <f>VLOOKUP(C18,'Meal Library'!$A$2:$I$237,2,FALSE())</f>
        <v>Balanced Snack Pack</v>
      </c>
      <c r="E18" s="7" t="str">
        <f>VLOOKUP(C18,'Meal Library'!$A$2:$I$237,9,FALSE())</f>
        <v>Carrot+Celery + 2oz Hummus + 1 Hard Boiled Egg + 2oz Cheddar + .5 cup Edamame. Verified via Add-to-Cart gate.</v>
      </c>
      <c r="F18" s="6">
        <f>VLOOKUP(C18,'Meal Library'!$A$2:$I$237,4,FALSE())</f>
        <v>340</v>
      </c>
      <c r="G18" s="6">
        <f>VLOOKUP(C18,'Meal Library'!$A$2:$I$237,5,FALSE())</f>
        <v>21</v>
      </c>
      <c r="H18" s="6">
        <f>VLOOKUP(C18,'Meal Library'!$A$2:$I$237,6,FALSE())</f>
        <v>23</v>
      </c>
      <c r="I18" s="6">
        <f>VLOOKUP(C18,'Meal Library'!$A$2:$I$237,7,FALSE())</f>
        <v>19</v>
      </c>
    </row>
    <row r="19" spans="1:9" x14ac:dyDescent="0.2">
      <c r="A19" s="7"/>
      <c r="B19" s="7" t="s">
        <v>784</v>
      </c>
      <c r="C19" s="6">
        <v>620</v>
      </c>
      <c r="D19" s="7" t="str">
        <f>VLOOKUP(C19,'Meal Library'!$A$2:$I$237,2,FALSE())</f>
        <v>CM Garlic Shrimp (4oz)</v>
      </c>
      <c r="E19" s="7" t="str">
        <f>VLOOKUP(C19,'Meal Library'!$A$2:$I$237,9,FALSE())</f>
        <v>4 oz Garlic Shrimp from Customized Meals</v>
      </c>
      <c r="F19" s="6">
        <f>VLOOKUP(C19,'Meal Library'!$A$2:$I$237,4,FALSE())</f>
        <v>90</v>
      </c>
      <c r="G19" s="6">
        <f>VLOOKUP(C19,'Meal Library'!$A$2:$I$237,5,FALSE())</f>
        <v>16</v>
      </c>
      <c r="H19" s="6">
        <f>VLOOKUP(C19,'Meal Library'!$A$2:$I$237,6,FALSE())</f>
        <v>2</v>
      </c>
      <c r="I19" s="6">
        <f>VLOOKUP(C19,'Meal Library'!$A$2:$I$237,7,FALSE())</f>
        <v>1</v>
      </c>
    </row>
    <row r="20" spans="1:9" x14ac:dyDescent="0.2">
      <c r="A20" s="10" t="s">
        <v>791</v>
      </c>
      <c r="B20" s="10" t="s">
        <v>845</v>
      </c>
      <c r="C20" s="10"/>
      <c r="D20" s="10"/>
      <c r="E20" s="10"/>
      <c r="F20" s="10">
        <f>SUM(F16:F19)</f>
        <v>1730</v>
      </c>
      <c r="G20" s="10">
        <f>SUM(G16:G19)</f>
        <v>145</v>
      </c>
      <c r="H20" s="10">
        <f>SUM(H16:H19)</f>
        <v>170</v>
      </c>
      <c r="I20" s="10">
        <f>SUM(I16:I19)</f>
        <v>60</v>
      </c>
    </row>
    <row r="22" spans="1:9" ht="28" x14ac:dyDescent="0.2">
      <c r="A22" s="7" t="s">
        <v>793</v>
      </c>
      <c r="B22" s="7" t="s">
        <v>781</v>
      </c>
      <c r="C22" s="6">
        <v>312</v>
      </c>
      <c r="D22" s="7" t="str">
        <f>VLOOKUP(C22,'Meal Library'!$A$2:$I$237,2,FALSE())</f>
        <v>BYO: Chicken Tikka + Brown Rice + Cauliflower Rice</v>
      </c>
      <c r="E22" s="7" t="str">
        <f>VLOOKUP(C22,'Meal Library'!$A$2:$I$237,9,FALSE())</f>
        <v>6 oz Chicken Tikka + 4 oz Brown Rice + 1 cup Lime and Scallion Cauliflower Rice</v>
      </c>
      <c r="F22" s="6">
        <f>VLOOKUP(C22,'Meal Library'!$A$2:$I$237,4,FALSE())</f>
        <v>615</v>
      </c>
      <c r="G22" s="6">
        <f>VLOOKUP(C22,'Meal Library'!$A$2:$I$237,5,FALSE())</f>
        <v>62</v>
      </c>
      <c r="H22" s="6">
        <f>VLOOKUP(C22,'Meal Library'!$A$2:$I$237,6,FALSE())</f>
        <v>53</v>
      </c>
      <c r="I22" s="6">
        <f>VLOOKUP(C22,'Meal Library'!$A$2:$I$237,7,FALSE())</f>
        <v>21</v>
      </c>
    </row>
    <row r="23" spans="1:9" x14ac:dyDescent="0.2">
      <c r="A23" s="7"/>
      <c r="B23" s="7" t="s">
        <v>782</v>
      </c>
      <c r="C23" s="6">
        <v>90</v>
      </c>
      <c r="D23" s="7" t="str">
        <f>VLOOKUP(C23,'Meal Library'!$A$2:$I$237,2,FALSE())</f>
        <v>The Cubano</v>
      </c>
      <c r="E23" s="7" t="str">
        <f>VLOOKUP(C23,'Meal Library'!$A$2:$I$237,9,FALSE())</f>
        <v>Cubano Sandwich (single-option dish)</v>
      </c>
      <c r="F23" s="6">
        <f>VLOOKUP(C23,'Meal Library'!$A$2:$I$237,4,FALSE())</f>
        <v>610</v>
      </c>
      <c r="G23" s="6">
        <f>VLOOKUP(C23,'Meal Library'!$A$2:$I$237,5,FALSE())</f>
        <v>49</v>
      </c>
      <c r="H23" s="6">
        <f>VLOOKUP(C23,'Meal Library'!$A$2:$I$237,6,FALSE())</f>
        <v>78</v>
      </c>
      <c r="I23" s="6">
        <f>VLOOKUP(C23,'Meal Library'!$A$2:$I$237,7,FALSE())</f>
        <v>14</v>
      </c>
    </row>
    <row r="24" spans="1:9" x14ac:dyDescent="0.2">
      <c r="A24" s="7"/>
      <c r="B24" s="7" t="s">
        <v>783</v>
      </c>
      <c r="C24" s="6">
        <v>106</v>
      </c>
      <c r="D24" s="7" t="str">
        <f>VLOOKUP(C24,'Meal Library'!$A$2:$I$237,2,FALSE())</f>
        <v>Tres Tacos</v>
      </c>
      <c r="E24" s="7" t="str">
        <f>VLOOKUP(C24,'Meal Library'!$A$2:$I$237,9,FALSE())</f>
        <v>Chicken Tacos + Guacamole. Verified via Add-to-Cart gate.</v>
      </c>
      <c r="F24" s="6">
        <f>VLOOKUP(C24,'Meal Library'!$A$2:$I$237,4,FALSE())</f>
        <v>440</v>
      </c>
      <c r="G24" s="6">
        <f>VLOOKUP(C24,'Meal Library'!$A$2:$I$237,5,FALSE())</f>
        <v>22</v>
      </c>
      <c r="H24" s="6">
        <f>VLOOKUP(C24,'Meal Library'!$A$2:$I$237,6,FALSE())</f>
        <v>42</v>
      </c>
      <c r="I24" s="6">
        <f>VLOOKUP(C24,'Meal Library'!$A$2:$I$237,7,FALSE())</f>
        <v>22</v>
      </c>
    </row>
    <row r="25" spans="1:9" x14ac:dyDescent="0.2">
      <c r="A25" s="7"/>
      <c r="B25" s="7" t="s">
        <v>784</v>
      </c>
      <c r="C25" s="6">
        <v>658</v>
      </c>
      <c r="D25" s="7" t="str">
        <f>VLOOKUP(C25,'Meal Library'!$A$2:$I$237,2,FALSE())</f>
        <v>CM Brussels Sprouts (4oz)</v>
      </c>
      <c r="E25" s="7" t="str">
        <f>VLOOKUP(C25,'Meal Library'!$A$2:$I$237,9,FALSE())</f>
        <v>4 oz Brussels Sprouts from Customized Meals</v>
      </c>
      <c r="F25" s="6">
        <f>VLOOKUP(C25,'Meal Library'!$A$2:$I$237,4,FALSE())</f>
        <v>80</v>
      </c>
      <c r="G25" s="6">
        <f>VLOOKUP(C25,'Meal Library'!$A$2:$I$237,5,FALSE())</f>
        <v>4</v>
      </c>
      <c r="H25" s="6">
        <f>VLOOKUP(C25,'Meal Library'!$A$2:$I$237,6,FALSE())</f>
        <v>11</v>
      </c>
      <c r="I25" s="6">
        <f>VLOOKUP(C25,'Meal Library'!$A$2:$I$237,7,FALSE())</f>
        <v>3.5</v>
      </c>
    </row>
    <row r="26" spans="1:9" x14ac:dyDescent="0.2">
      <c r="A26" s="10" t="s">
        <v>793</v>
      </c>
      <c r="B26" s="10" t="s">
        <v>845</v>
      </c>
      <c r="C26" s="10"/>
      <c r="D26" s="10"/>
      <c r="E26" s="10"/>
      <c r="F26" s="10">
        <f>SUM(F22:F25)</f>
        <v>1745</v>
      </c>
      <c r="G26" s="10">
        <f>SUM(G22:G25)</f>
        <v>137</v>
      </c>
      <c r="H26" s="10">
        <f>SUM(H22:H25)</f>
        <v>184</v>
      </c>
      <c r="I26" s="10">
        <f>SUM(I22:I25)</f>
        <v>60.5</v>
      </c>
    </row>
    <row r="28" spans="1:9" ht="42" x14ac:dyDescent="0.2">
      <c r="A28" s="7" t="s">
        <v>794</v>
      </c>
      <c r="B28" s="7" t="s">
        <v>781</v>
      </c>
      <c r="C28" s="6">
        <v>64</v>
      </c>
      <c r="D28" s="7" t="str">
        <f>VLOOKUP(C28,'Meal Library'!$A$2:$I$237,2,FALSE())</f>
        <v>Shrimp &amp; Veg Pasta Marinara</v>
      </c>
      <c r="E28" s="7" t="str">
        <f>VLOOKUP(C28,'Meal Library'!$A$2:$I$237,9,FALSE())</f>
        <v>6 oz Cajun Shrimp + 6 oz Whole Wheat Penne + 4 oz Roasted Veg Medley + 1 cup Marinara + .25 oz Parmesan. Verified via Add-to-Cart gate.</v>
      </c>
      <c r="F28" s="6">
        <f>VLOOKUP(C28,'Meal Library'!$A$2:$I$237,4,FALSE())</f>
        <v>680</v>
      </c>
      <c r="G28" s="6">
        <f>VLOOKUP(C28,'Meal Library'!$A$2:$I$237,5,FALSE())</f>
        <v>40</v>
      </c>
      <c r="H28" s="6">
        <f>VLOOKUP(C28,'Meal Library'!$A$2:$I$237,6,FALSE())</f>
        <v>82</v>
      </c>
      <c r="I28" s="6">
        <f>VLOOKUP(C28,'Meal Library'!$A$2:$I$237,7,FALSE())</f>
        <v>25</v>
      </c>
    </row>
    <row r="29" spans="1:9" x14ac:dyDescent="0.2">
      <c r="A29" s="7"/>
      <c r="B29" s="7" t="s">
        <v>782</v>
      </c>
      <c r="C29" s="6">
        <v>90</v>
      </c>
      <c r="D29" s="7" t="str">
        <f>VLOOKUP(C29,'Meal Library'!$A$2:$I$237,2,FALSE())</f>
        <v>The Cubano</v>
      </c>
      <c r="E29" s="7" t="str">
        <f>VLOOKUP(C29,'Meal Library'!$A$2:$I$237,9,FALSE())</f>
        <v>Cubano Sandwich (single-option dish)</v>
      </c>
      <c r="F29" s="6">
        <f>VLOOKUP(C29,'Meal Library'!$A$2:$I$237,4,FALSE())</f>
        <v>610</v>
      </c>
      <c r="G29" s="6">
        <f>VLOOKUP(C29,'Meal Library'!$A$2:$I$237,5,FALSE())</f>
        <v>49</v>
      </c>
      <c r="H29" s="6">
        <f>VLOOKUP(C29,'Meal Library'!$A$2:$I$237,6,FALSE())</f>
        <v>78</v>
      </c>
      <c r="I29" s="6">
        <f>VLOOKUP(C29,'Meal Library'!$A$2:$I$237,7,FALSE())</f>
        <v>14</v>
      </c>
    </row>
    <row r="30" spans="1:9" ht="28" x14ac:dyDescent="0.2">
      <c r="A30" s="7"/>
      <c r="B30" s="7" t="s">
        <v>783</v>
      </c>
      <c r="C30" s="6">
        <v>52</v>
      </c>
      <c r="D30" s="7" t="str">
        <f>VLOOKUP(C30,'Meal Library'!$A$2:$I$237,2,FALSE())</f>
        <v>Turkey Chili w/ Zucchini + Cheese</v>
      </c>
      <c r="E30" s="7" t="str">
        <f>VLOOKUP(C30,'Meal Library'!$A$2:$I$237,9,FALSE())</f>
        <v>6 oz Turkey Chili + 6 oz Roasted Garlic Zucchini + cheese. Verified via Add-to-Cart gate.</v>
      </c>
      <c r="F30" s="6">
        <f>VLOOKUP(C30,'Meal Library'!$A$2:$I$237,4,FALSE())</f>
        <v>330</v>
      </c>
      <c r="G30" s="6">
        <f>VLOOKUP(C30,'Meal Library'!$A$2:$I$237,5,FALSE())</f>
        <v>22</v>
      </c>
      <c r="H30" s="6">
        <f>VLOOKUP(C30,'Meal Library'!$A$2:$I$237,6,FALSE())</f>
        <v>24</v>
      </c>
      <c r="I30" s="6">
        <f>VLOOKUP(C30,'Meal Library'!$A$2:$I$237,7,FALSE())</f>
        <v>16</v>
      </c>
    </row>
    <row r="31" spans="1:9" x14ac:dyDescent="0.2">
      <c r="A31" s="7"/>
      <c r="B31" s="7" t="s">
        <v>784</v>
      </c>
      <c r="C31" s="6">
        <v>619</v>
      </c>
      <c r="D31" s="7" t="str">
        <f>VLOOKUP(C31,'Meal Library'!$A$2:$I$237,2,FALSE())</f>
        <v>CM Cajun Shrimp (4oz)</v>
      </c>
      <c r="E31" s="7" t="str">
        <f>VLOOKUP(C31,'Meal Library'!$A$2:$I$237,9,FALSE())</f>
        <v>4 oz Cajun Shrimp from Customized Meals</v>
      </c>
      <c r="F31" s="6">
        <f>VLOOKUP(C31,'Meal Library'!$A$2:$I$237,4,FALSE())</f>
        <v>140</v>
      </c>
      <c r="G31" s="6">
        <f>VLOOKUP(C31,'Meal Library'!$A$2:$I$237,5,FALSE())</f>
        <v>15</v>
      </c>
      <c r="H31" s="6">
        <f>VLOOKUP(C31,'Meal Library'!$A$2:$I$237,6,FALSE())</f>
        <v>1</v>
      </c>
      <c r="I31" s="6">
        <f>VLOOKUP(C31,'Meal Library'!$A$2:$I$237,7,FALSE())</f>
        <v>8</v>
      </c>
    </row>
    <row r="32" spans="1:9" x14ac:dyDescent="0.2">
      <c r="A32" s="10" t="s">
        <v>794</v>
      </c>
      <c r="B32" s="10" t="s">
        <v>845</v>
      </c>
      <c r="C32" s="10"/>
      <c r="D32" s="10"/>
      <c r="E32" s="10"/>
      <c r="F32" s="10">
        <f>SUM(F28:F31)</f>
        <v>1760</v>
      </c>
      <c r="G32" s="10">
        <f>SUM(G28:G31)</f>
        <v>126</v>
      </c>
      <c r="H32" s="10">
        <f>SUM(H28:H31)</f>
        <v>185</v>
      </c>
      <c r="I32" s="10">
        <f>SUM(I28:I31)</f>
        <v>63</v>
      </c>
    </row>
    <row r="34" spans="1:9" ht="28" x14ac:dyDescent="0.2">
      <c r="A34" s="7" t="s">
        <v>795</v>
      </c>
      <c r="B34" s="7" t="s">
        <v>781</v>
      </c>
      <c r="C34" s="6">
        <v>312</v>
      </c>
      <c r="D34" s="7" t="str">
        <f>VLOOKUP(C34,'Meal Library'!$A$2:$I$237,2,FALSE())</f>
        <v>BYO: Chicken Tikka + Brown Rice + Cauliflower Rice</v>
      </c>
      <c r="E34" s="7" t="str">
        <f>VLOOKUP(C34,'Meal Library'!$A$2:$I$237,9,FALSE())</f>
        <v>6 oz Chicken Tikka + 4 oz Brown Rice + 1 cup Lime and Scallion Cauliflower Rice</v>
      </c>
      <c r="F34" s="6">
        <f>VLOOKUP(C34,'Meal Library'!$A$2:$I$237,4,FALSE())</f>
        <v>615</v>
      </c>
      <c r="G34" s="6">
        <f>VLOOKUP(C34,'Meal Library'!$A$2:$I$237,5,FALSE())</f>
        <v>62</v>
      </c>
      <c r="H34" s="6">
        <f>VLOOKUP(C34,'Meal Library'!$A$2:$I$237,6,FALSE())</f>
        <v>53</v>
      </c>
      <c r="I34" s="6">
        <f>VLOOKUP(C34,'Meal Library'!$A$2:$I$237,7,FALSE())</f>
        <v>21</v>
      </c>
    </row>
    <row r="35" spans="1:9" ht="28" x14ac:dyDescent="0.2">
      <c r="A35" s="7"/>
      <c r="B35" s="7" t="s">
        <v>782</v>
      </c>
      <c r="C35" s="6">
        <v>27</v>
      </c>
      <c r="D35" s="7" t="str">
        <f>VLOOKUP(C35,'Meal Library'!$A$2:$I$237,2,FALSE())</f>
        <v>Chicken Fajitas</v>
      </c>
      <c r="E35" s="7" t="str">
        <f>VLOOKUP(C35,'Meal Library'!$A$2:$I$237,9,FALSE())</f>
        <v>6 oz Chicken Fajitas + 6 oz White Rice + sauce. Verified via Add-to-Cart gate.</v>
      </c>
      <c r="F35" s="6">
        <f>VLOOKUP(C35,'Meal Library'!$A$2:$I$237,4,FALSE())</f>
        <v>560</v>
      </c>
      <c r="G35" s="6">
        <f>VLOOKUP(C35,'Meal Library'!$A$2:$I$237,5,FALSE())</f>
        <v>41</v>
      </c>
      <c r="H35" s="6">
        <f>VLOOKUP(C35,'Meal Library'!$A$2:$I$237,6,FALSE())</f>
        <v>57</v>
      </c>
      <c r="I35" s="6">
        <f>VLOOKUP(C35,'Meal Library'!$A$2:$I$237,7,FALSE())</f>
        <v>17</v>
      </c>
    </row>
    <row r="36" spans="1:9" x14ac:dyDescent="0.2">
      <c r="A36" s="7"/>
      <c r="B36" s="7" t="s">
        <v>783</v>
      </c>
      <c r="C36" s="6">
        <v>68</v>
      </c>
      <c r="D36" s="7" t="str">
        <f>VLOOKUP(C36,'Meal Library'!$A$2:$I$237,2,FALSE())</f>
        <v>Turkey Chili on Banza Pasta</v>
      </c>
      <c r="E36" s="7" t="str">
        <f>VLOOKUP(C36,'Meal Library'!$A$2:$I$237,9,FALSE())</f>
        <v>6 oz Turkey Chili + 6 oz Banza Pasta + Cheddar Cheese</v>
      </c>
      <c r="F36" s="6">
        <f>VLOOKUP(C36,'Meal Library'!$A$2:$I$237,4,FALSE())</f>
        <v>540</v>
      </c>
      <c r="G36" s="6">
        <f>VLOOKUP(C36,'Meal Library'!$A$2:$I$237,5,FALSE())</f>
        <v>37</v>
      </c>
      <c r="H36" s="6">
        <f>VLOOKUP(C36,'Meal Library'!$A$2:$I$237,6,FALSE())</f>
        <v>71</v>
      </c>
      <c r="I36" s="6">
        <f>VLOOKUP(C36,'Meal Library'!$A$2:$I$237,7,FALSE())</f>
        <v>15</v>
      </c>
    </row>
    <row r="37" spans="1:9" ht="28" x14ac:dyDescent="0.2">
      <c r="A37" s="7"/>
      <c r="B37" s="7" t="s">
        <v>784</v>
      </c>
      <c r="C37" s="6">
        <v>664</v>
      </c>
      <c r="D37" s="7" t="str">
        <f>VLOOKUP(C37,'Meal Library'!$A$2:$I$237,2,FALSE())</f>
        <v>CM Garlic Bok Choy with Mushroom (4oz)</v>
      </c>
      <c r="E37" s="7" t="str">
        <f>VLOOKUP(C37,'Meal Library'!$A$2:$I$237,9,FALSE())</f>
        <v>4 oz Garlic Bok Choy with Mushroom from Customized Meals</v>
      </c>
      <c r="F37" s="6">
        <f>VLOOKUP(C37,'Meal Library'!$A$2:$I$237,4,FALSE())</f>
        <v>45</v>
      </c>
      <c r="G37" s="6">
        <f>VLOOKUP(C37,'Meal Library'!$A$2:$I$237,5,FALSE())</f>
        <v>2</v>
      </c>
      <c r="H37" s="6">
        <f>VLOOKUP(C37,'Meal Library'!$A$2:$I$237,6,FALSE())</f>
        <v>4</v>
      </c>
      <c r="I37" s="6">
        <f>VLOOKUP(C37,'Meal Library'!$A$2:$I$237,7,FALSE())</f>
        <v>3</v>
      </c>
    </row>
    <row r="38" spans="1:9" x14ac:dyDescent="0.2">
      <c r="A38" s="10" t="s">
        <v>795</v>
      </c>
      <c r="B38" s="10" t="s">
        <v>845</v>
      </c>
      <c r="C38" s="10"/>
      <c r="D38" s="10"/>
      <c r="E38" s="10"/>
      <c r="F38" s="10">
        <f>SUM(F34:F37)</f>
        <v>1760</v>
      </c>
      <c r="G38" s="10">
        <f>SUM(G34:G37)</f>
        <v>142</v>
      </c>
      <c r="H38" s="10">
        <f>SUM(H34:H37)</f>
        <v>185</v>
      </c>
      <c r="I38" s="10">
        <f>SUM(I34:I37)</f>
        <v>56</v>
      </c>
    </row>
    <row r="40" spans="1:9" ht="42" x14ac:dyDescent="0.2">
      <c r="A40" s="13" t="s">
        <v>796</v>
      </c>
      <c r="B40" s="13" t="s">
        <v>781</v>
      </c>
      <c r="C40" s="14">
        <v>105</v>
      </c>
      <c r="D40" s="13" t="str">
        <f>VLOOKUP(C40,'Meal Library'!$A$2:$I$237,2,FALSE())</f>
        <v>Hainan Chicken w/ Rice + Scallion</v>
      </c>
      <c r="E40" s="13" t="str">
        <f>VLOOKUP(C40,'Meal Library'!$A$2:$I$237,9,FALSE())</f>
        <v>6 oz Sousvide Chicken Breast + 6 oz White Rice + 6 oz Broccoli + 2 tbsp Ginger Scallion Sauce. Verified via Add-to-Cart gate.</v>
      </c>
      <c r="F40" s="14">
        <f>VLOOKUP(C40,'Meal Library'!$A$2:$I$237,4,FALSE())</f>
        <v>790</v>
      </c>
      <c r="G40" s="14">
        <f>VLOOKUP(C40,'Meal Library'!$A$2:$I$237,5,FALSE())</f>
        <v>61</v>
      </c>
      <c r="H40" s="14">
        <f>VLOOKUP(C40,'Meal Library'!$A$2:$I$237,6,FALSE())</f>
        <v>61</v>
      </c>
      <c r="I40" s="14">
        <f>VLOOKUP(C40,'Meal Library'!$A$2:$I$237,7,FALSE())</f>
        <v>34</v>
      </c>
    </row>
    <row r="41" spans="1:9" ht="28" x14ac:dyDescent="0.2">
      <c r="A41" s="13"/>
      <c r="B41" s="13" t="s">
        <v>782</v>
      </c>
      <c r="C41" s="14">
        <v>82</v>
      </c>
      <c r="D41" s="13" t="str">
        <f>VLOOKUP(C41,'Meal Library'!$A$2:$I$237,2,FALSE())</f>
        <v>Mediterranean Pesto Pasta Salad</v>
      </c>
      <c r="E41" s="13" t="str">
        <f>VLOOKUP(C41,'Meal Library'!$A$2:$I$237,9,FALSE())</f>
        <v>6 oz Sous vide Chicken Breast + Mediterranean Pesto Pasta. Verified via Add-to-Cart gate.</v>
      </c>
      <c r="F41" s="14">
        <f>VLOOKUP(C41,'Meal Library'!$A$2:$I$237,4,FALSE())</f>
        <v>890</v>
      </c>
      <c r="G41" s="14">
        <f>VLOOKUP(C41,'Meal Library'!$A$2:$I$237,5,FALSE())</f>
        <v>72</v>
      </c>
      <c r="H41" s="14">
        <f>VLOOKUP(C41,'Meal Library'!$A$2:$I$237,6,FALSE())</f>
        <v>71</v>
      </c>
      <c r="I41" s="14">
        <f>VLOOKUP(C41,'Meal Library'!$A$2:$I$237,7,FALSE())</f>
        <v>39</v>
      </c>
    </row>
    <row r="42" spans="1:9" ht="42" x14ac:dyDescent="0.2">
      <c r="A42" s="13"/>
      <c r="B42" s="13" t="s">
        <v>783</v>
      </c>
      <c r="C42" s="14">
        <v>42</v>
      </c>
      <c r="D42" s="13" t="str">
        <f>VLOOKUP(C42,'Meal Library'!$A$2:$I$237,2,FALSE())</f>
        <v>Banza Pasta Smoked Paprika Chicken</v>
      </c>
      <c r="E42" s="13" t="str">
        <f>VLOOKUP(C42,'Meal Library'!$A$2:$I$237,9,FALSE())</f>
        <v>4 oz Smoked Paprika Chicken Thigh + 6 oz Banza Chickpea Pasta + 1 cup Creamy Cashew Sauce + 1 tbsp Cheddar Cheese. Verified via Add-to-Cart gate.</v>
      </c>
      <c r="F42" s="14">
        <f>VLOOKUP(C42,'Meal Library'!$A$2:$I$237,4,FALSE())</f>
        <v>550</v>
      </c>
      <c r="G42" s="14">
        <f>VLOOKUP(C42,'Meal Library'!$A$2:$I$237,5,FALSE())</f>
        <v>47</v>
      </c>
      <c r="H42" s="14">
        <f>VLOOKUP(C42,'Meal Library'!$A$2:$I$237,6,FALSE())</f>
        <v>56</v>
      </c>
      <c r="I42" s="14">
        <f>VLOOKUP(C42,'Meal Library'!$A$2:$I$237,7,FALSE())</f>
        <v>17</v>
      </c>
    </row>
    <row r="43" spans="1:9" ht="28" x14ac:dyDescent="0.2">
      <c r="A43" s="13"/>
      <c r="B43" s="13" t="s">
        <v>784</v>
      </c>
      <c r="C43" s="14">
        <v>231</v>
      </c>
      <c r="D43" s="13" t="str">
        <f>VLOOKUP(C43,'Meal Library'!$A$2:$I$237,2,FALSE())</f>
        <v>Apple (1 cup)</v>
      </c>
      <c r="E43" s="13" t="str">
        <f>VLOOKUP(C43,'Meal Library'!$A$2:$I$237,9,FALSE())</f>
        <v>1 Cup sliced Apple from the Fruits menu. Verified via Add-to-Cart gate at localfoodz.co/menu/fruits.</v>
      </c>
      <c r="F43" s="14">
        <f>VLOOKUP(C43,'Meal Library'!$A$2:$I$237,4,FALSE())</f>
        <v>90</v>
      </c>
      <c r="G43" s="14">
        <f>VLOOKUP(C43,'Meal Library'!$A$2:$I$237,5,FALSE())</f>
        <v>0</v>
      </c>
      <c r="H43" s="14">
        <f>VLOOKUP(C43,'Meal Library'!$A$2:$I$237,6,FALSE())</f>
        <v>25</v>
      </c>
      <c r="I43" s="14">
        <f>VLOOKUP(C43,'Meal Library'!$A$2:$I$237,7,FALSE())</f>
        <v>0</v>
      </c>
    </row>
    <row r="44" spans="1:9" ht="28" x14ac:dyDescent="0.2">
      <c r="A44" s="13"/>
      <c r="B44" s="13" t="s">
        <v>785</v>
      </c>
      <c r="C44" s="14">
        <v>8031</v>
      </c>
      <c r="D44" s="13" t="str">
        <f>VLOOKUP(C44,'Meal Library'!$A$2:$I$237,2,FALSE())</f>
        <v>Custom LF Combo: 4 oz Sousvide Chicken Thigh + 8 oz White Rice</v>
      </c>
      <c r="E44" s="13" t="str">
        <f>VLOOKUP(C44,'Meal Library'!$A$2:$I$237,9,FALSE())</f>
        <v>4 oz Sousvide Chicken Thigh + 8 oz White Rice  (build via Customized Meals on localfoodz.co)</v>
      </c>
      <c r="F44" s="14">
        <f>VLOOKUP(C44,'Meal Library'!$A$2:$I$237,4,FALSE())</f>
        <v>510</v>
      </c>
      <c r="G44" s="14">
        <f>VLOOKUP(C44,'Meal Library'!$A$2:$I$237,5,FALSE())</f>
        <v>34</v>
      </c>
      <c r="H44" s="14">
        <f>VLOOKUP(C44,'Meal Library'!$A$2:$I$237,6,FALSE())</f>
        <v>65</v>
      </c>
      <c r="I44" s="14">
        <f>VLOOKUP(C44,'Meal Library'!$A$2:$I$237,7,FALSE())</f>
        <v>9</v>
      </c>
    </row>
    <row r="45" spans="1:9" x14ac:dyDescent="0.2">
      <c r="A45" s="10" t="s">
        <v>796</v>
      </c>
      <c r="B45" s="10" t="s">
        <v>835</v>
      </c>
      <c r="C45" s="10"/>
      <c r="D45" s="10"/>
      <c r="E45" s="10"/>
      <c r="F45" s="10">
        <f>SUM(F40:F44)</f>
        <v>2830</v>
      </c>
      <c r="G45" s="10">
        <f>SUM(G40:G44)</f>
        <v>214</v>
      </c>
      <c r="H45" s="10">
        <f>SUM(H40:H44)</f>
        <v>278</v>
      </c>
      <c r="I45" s="10">
        <f>SUM(I40:I44)</f>
        <v>99</v>
      </c>
    </row>
    <row r="47" spans="1:9" x14ac:dyDescent="0.2">
      <c r="A47" s="11"/>
      <c r="B47" s="11" t="s">
        <v>836</v>
      </c>
      <c r="C47" s="11"/>
      <c r="D47" s="11"/>
      <c r="E47" s="11"/>
      <c r="F47" s="11">
        <f>AVERAGE(F8,F14,F20,F26,F32,F38)</f>
        <v>1733.3333333333333</v>
      </c>
      <c r="G47" s="11">
        <f>AVERAGE(G8,G14,G20,G26,G32,G38)</f>
        <v>135.16666666666666</v>
      </c>
      <c r="H47" s="11">
        <f>AVERAGE(H8,H14,H20,H26,H32,H38)</f>
        <v>179.83333333333334</v>
      </c>
      <c r="I47" s="11">
        <f>AVERAGE(I8,I14,I20,I26,I32,I38)</f>
        <v>60.25</v>
      </c>
    </row>
    <row r="48" spans="1:9" x14ac:dyDescent="0.2">
      <c r="A48" s="15"/>
      <c r="B48" s="15" t="s">
        <v>837</v>
      </c>
      <c r="C48" s="15"/>
      <c r="D48" s="15"/>
      <c r="E48" s="15"/>
      <c r="F48" s="15">
        <f>F45</f>
        <v>2830</v>
      </c>
      <c r="G48" s="15">
        <f>G45</f>
        <v>214</v>
      </c>
      <c r="H48" s="15">
        <f>H45</f>
        <v>278</v>
      </c>
      <c r="I48" s="15">
        <f>I45</f>
        <v>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8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846</v>
      </c>
      <c r="C1" s="9" t="s">
        <v>847</v>
      </c>
      <c r="F1" s="9" t="s">
        <v>848</v>
      </c>
    </row>
    <row r="2" spans="1:9" x14ac:dyDescent="0.2">
      <c r="A2" s="12" t="s">
        <v>833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42" x14ac:dyDescent="0.2">
      <c r="A5" s="7" t="s">
        <v>780</v>
      </c>
      <c r="B5" s="7" t="s">
        <v>781</v>
      </c>
      <c r="C5" s="6">
        <v>107</v>
      </c>
      <c r="D5" s="7" t="str">
        <f>VLOOKUP(C5,'Meal Library'!$A$2:$I$237,2,FALSE())</f>
        <v>Teriyaki Bowl</v>
      </c>
      <c r="E5" s="7" t="str">
        <f>VLOOKUP(C5,'Meal Library'!$A$2:$I$237,9,FALSE())</f>
        <v>6 oz Chicken Teriyaki + 6 oz Brown Rice + 6 oz Roasted Veg Medley + 2 tbsp Garlic Ginger Glaze. Verified via Add-to-Cart gate.</v>
      </c>
      <c r="F5" s="6">
        <f>VLOOKUP(C5,'Meal Library'!$A$2:$I$237,4,FALSE())</f>
        <v>650</v>
      </c>
      <c r="G5" s="6">
        <f>VLOOKUP(C5,'Meal Library'!$A$2:$I$237,5,FALSE())</f>
        <v>45</v>
      </c>
      <c r="H5" s="6">
        <f>VLOOKUP(C5,'Meal Library'!$A$2:$I$237,6,FALSE())</f>
        <v>79</v>
      </c>
      <c r="I5" s="6">
        <f>VLOOKUP(C5,'Meal Library'!$A$2:$I$237,7,FALSE())</f>
        <v>20</v>
      </c>
    </row>
    <row r="6" spans="1:9" ht="42" x14ac:dyDescent="0.2">
      <c r="A6" s="7"/>
      <c r="B6" s="7" t="s">
        <v>782</v>
      </c>
      <c r="C6" s="6">
        <v>128</v>
      </c>
      <c r="D6" s="7" t="str">
        <f>VLOOKUP(C6,'Meal Library'!$A$2:$I$237,2,FALSE())</f>
        <v>Build-Your-Own Pasta Bowl</v>
      </c>
      <c r="E6" s="7" t="str">
        <f>VLOOKUP(C6,'Meal Library'!$A$2:$I$237,9,FALSE())</f>
        <v>6 oz Smoked Paprika Chicken Breast + 6 oz Whole Wheat Penne Pasta + 6 oz Broccoli + 4 tbsp Red Bell Pepper Sauce + 2 tbsp Cheddar. Verified via Add-to-Cart gate.</v>
      </c>
      <c r="F6" s="6">
        <f>VLOOKUP(C6,'Meal Library'!$A$2:$I$237,4,FALSE())</f>
        <v>650</v>
      </c>
      <c r="G6" s="6">
        <f>VLOOKUP(C6,'Meal Library'!$A$2:$I$237,5,FALSE())</f>
        <v>69</v>
      </c>
      <c r="H6" s="6">
        <f>VLOOKUP(C6,'Meal Library'!$A$2:$I$237,6,FALSE())</f>
        <v>68</v>
      </c>
      <c r="I6" s="6">
        <f>VLOOKUP(C6,'Meal Library'!$A$2:$I$237,7,FALSE())</f>
        <v>16</v>
      </c>
    </row>
    <row r="7" spans="1:9" x14ac:dyDescent="0.2">
      <c r="A7" s="7"/>
      <c r="B7" s="7" t="s">
        <v>783</v>
      </c>
      <c r="C7" s="6">
        <v>670</v>
      </c>
      <c r="D7" s="7" t="str">
        <f>VLOOKUP(C7,'Meal Library'!$A$2:$I$237,2,FALSE())</f>
        <v>CM Creamy Cauliflower Rice Grits (1 cup)</v>
      </c>
      <c r="E7" s="7" t="str">
        <f>VLOOKUP(C7,'Meal Library'!$A$2:$I$237,9,FALSE())</f>
        <v>1 cup Creamy Cauliflower Rice Grits from Customized Meals</v>
      </c>
      <c r="F7" s="6">
        <f>VLOOKUP(C7,'Meal Library'!$A$2:$I$237,4,FALSE())</f>
        <v>270</v>
      </c>
      <c r="G7" s="6">
        <f>VLOOKUP(C7,'Meal Library'!$A$2:$I$237,5,FALSE())</f>
        <v>9</v>
      </c>
      <c r="H7" s="6">
        <f>VLOOKUP(C7,'Meal Library'!$A$2:$I$237,6,FALSE())</f>
        <v>8</v>
      </c>
      <c r="I7" s="6">
        <f>VLOOKUP(C7,'Meal Library'!$A$2:$I$237,7,FALSE())</f>
        <v>23</v>
      </c>
    </row>
    <row r="8" spans="1:9" x14ac:dyDescent="0.2">
      <c r="A8" s="7"/>
      <c r="B8" s="7" t="s">
        <v>784</v>
      </c>
      <c r="C8" s="6">
        <v>95</v>
      </c>
      <c r="D8" s="7" t="str">
        <f>VLOOKUP(C8,'Meal Library'!$A$2:$I$237,2,FALSE())</f>
        <v>Edamame</v>
      </c>
      <c r="E8" s="7" t="str">
        <f>VLOOKUP(C8,'Meal Library'!$A$2:$I$237,9,FALSE())</f>
        <v>Edamame (single-option dish)</v>
      </c>
      <c r="F8" s="6">
        <f>VLOOKUP(C8,'Meal Library'!$A$2:$I$237,4,FALSE())</f>
        <v>190</v>
      </c>
      <c r="G8" s="6">
        <f>VLOOKUP(C8,'Meal Library'!$A$2:$I$237,5,FALSE())</f>
        <v>18</v>
      </c>
      <c r="H8" s="6">
        <f>VLOOKUP(C8,'Meal Library'!$A$2:$I$237,6,FALSE())</f>
        <v>14</v>
      </c>
      <c r="I8" s="6">
        <f>VLOOKUP(C8,'Meal Library'!$A$2:$I$237,7,FALSE())</f>
        <v>8</v>
      </c>
    </row>
    <row r="9" spans="1:9" x14ac:dyDescent="0.2">
      <c r="A9" s="7"/>
      <c r="B9" s="7" t="s">
        <v>785</v>
      </c>
      <c r="C9" s="6">
        <v>655</v>
      </c>
      <c r="D9" s="7" t="str">
        <f>VLOOKUP(C9,'Meal Library'!$A$2:$I$237,2,FALSE())</f>
        <v>CM Broccoli (4oz)</v>
      </c>
      <c r="E9" s="7" t="str">
        <f>VLOOKUP(C9,'Meal Library'!$A$2:$I$237,9,FALSE())</f>
        <v>4 oz Broccoli from Customized Meals</v>
      </c>
      <c r="F9" s="6">
        <f>VLOOKUP(C9,'Meal Library'!$A$2:$I$237,4,FALSE())</f>
        <v>40</v>
      </c>
      <c r="G9" s="6">
        <f>VLOOKUP(C9,'Meal Library'!$A$2:$I$237,5,FALSE())</f>
        <v>3</v>
      </c>
      <c r="H9" s="6">
        <f>VLOOKUP(C9,'Meal Library'!$A$2:$I$237,6,FALSE())</f>
        <v>8</v>
      </c>
      <c r="I9" s="6">
        <f>VLOOKUP(C9,'Meal Library'!$A$2:$I$237,7,FALSE())</f>
        <v>0</v>
      </c>
    </row>
    <row r="10" spans="1:9" x14ac:dyDescent="0.2">
      <c r="A10" s="10" t="s">
        <v>780</v>
      </c>
      <c r="B10" s="10" t="s">
        <v>849</v>
      </c>
      <c r="C10" s="10"/>
      <c r="D10" s="10"/>
      <c r="E10" s="10"/>
      <c r="F10" s="10">
        <f>SUM(F5:F9)</f>
        <v>1800</v>
      </c>
      <c r="G10" s="10">
        <f>SUM(G5:G9)</f>
        <v>144</v>
      </c>
      <c r="H10" s="10">
        <f>SUM(H5:H9)</f>
        <v>177</v>
      </c>
      <c r="I10" s="10">
        <f>SUM(I5:I9)</f>
        <v>67</v>
      </c>
    </row>
    <row r="12" spans="1:9" ht="28" x14ac:dyDescent="0.2">
      <c r="A12" s="7" t="s">
        <v>790</v>
      </c>
      <c r="B12" s="7" t="s">
        <v>781</v>
      </c>
      <c r="C12" s="6">
        <v>312</v>
      </c>
      <c r="D12" s="7" t="str">
        <f>VLOOKUP(C12,'Meal Library'!$A$2:$I$237,2,FALSE())</f>
        <v>BYO: Chicken Tikka + Brown Rice + Cauliflower Rice</v>
      </c>
      <c r="E12" s="7" t="str">
        <f>VLOOKUP(C12,'Meal Library'!$A$2:$I$237,9,FALSE())</f>
        <v>6 oz Chicken Tikka + 4 oz Brown Rice + 1 cup Lime and Scallion Cauliflower Rice</v>
      </c>
      <c r="F12" s="6">
        <f>VLOOKUP(C12,'Meal Library'!$A$2:$I$237,4,FALSE())</f>
        <v>615</v>
      </c>
      <c r="G12" s="6">
        <f>VLOOKUP(C12,'Meal Library'!$A$2:$I$237,5,FALSE())</f>
        <v>62</v>
      </c>
      <c r="H12" s="6">
        <f>VLOOKUP(C12,'Meal Library'!$A$2:$I$237,6,FALSE())</f>
        <v>53</v>
      </c>
      <c r="I12" s="6">
        <f>VLOOKUP(C12,'Meal Library'!$A$2:$I$237,7,FALSE())</f>
        <v>21</v>
      </c>
    </row>
    <row r="13" spans="1:9" ht="42" x14ac:dyDescent="0.2">
      <c r="A13" s="7"/>
      <c r="B13" s="7" t="s">
        <v>782</v>
      </c>
      <c r="C13" s="6">
        <v>64</v>
      </c>
      <c r="D13" s="7" t="str">
        <f>VLOOKUP(C13,'Meal Library'!$A$2:$I$237,2,FALSE())</f>
        <v>Shrimp &amp; Veg Pasta Marinara</v>
      </c>
      <c r="E13" s="7" t="str">
        <f>VLOOKUP(C13,'Meal Library'!$A$2:$I$237,9,FALSE())</f>
        <v>6 oz Cajun Shrimp + 6 oz Whole Wheat Penne + 4 oz Roasted Veg Medley + 1 cup Marinara + .25 oz Parmesan. Verified via Add-to-Cart gate.</v>
      </c>
      <c r="F13" s="6">
        <f>VLOOKUP(C13,'Meal Library'!$A$2:$I$237,4,FALSE())</f>
        <v>680</v>
      </c>
      <c r="G13" s="6">
        <f>VLOOKUP(C13,'Meal Library'!$A$2:$I$237,5,FALSE())</f>
        <v>40</v>
      </c>
      <c r="H13" s="6">
        <f>VLOOKUP(C13,'Meal Library'!$A$2:$I$237,6,FALSE())</f>
        <v>82</v>
      </c>
      <c r="I13" s="6">
        <f>VLOOKUP(C13,'Meal Library'!$A$2:$I$237,7,FALSE())</f>
        <v>25</v>
      </c>
    </row>
    <row r="14" spans="1:9" x14ac:dyDescent="0.2">
      <c r="A14" s="7"/>
      <c r="B14" s="7" t="s">
        <v>783</v>
      </c>
      <c r="C14" s="6">
        <v>59</v>
      </c>
      <c r="D14" s="7" t="str">
        <f>VLOOKUP(C14,'Meal Library'!$A$2:$I$237,2,FALSE())</f>
        <v>Shrimp Salsa Rossa</v>
      </c>
      <c r="E14" s="7" t="str">
        <f>VLOOKUP(C14,'Meal Library'!$A$2:$I$237,9,FALSE())</f>
        <v>Shrimp Salsa Rossa (single-option dish)</v>
      </c>
      <c r="F14" s="6">
        <f>VLOOKUP(C14,'Meal Library'!$A$2:$I$237,4,FALSE())</f>
        <v>360</v>
      </c>
      <c r="G14" s="6">
        <f>VLOOKUP(C14,'Meal Library'!$A$2:$I$237,5,FALSE())</f>
        <v>24</v>
      </c>
      <c r="H14" s="6">
        <f>VLOOKUP(C14,'Meal Library'!$A$2:$I$237,6,FALSE())</f>
        <v>40</v>
      </c>
      <c r="I14" s="6">
        <f>VLOOKUP(C14,'Meal Library'!$A$2:$I$237,7,FALSE())</f>
        <v>13</v>
      </c>
    </row>
    <row r="15" spans="1:9" x14ac:dyDescent="0.2">
      <c r="A15" s="7"/>
      <c r="B15" s="7" t="s">
        <v>784</v>
      </c>
      <c r="C15" s="6">
        <v>657</v>
      </c>
      <c r="D15" s="7" t="str">
        <f>VLOOKUP(C15,'Meal Library'!$A$2:$I$237,2,FALSE())</f>
        <v>CM Roasted Garlic Zucchini (4oz)</v>
      </c>
      <c r="E15" s="7" t="str">
        <f>VLOOKUP(C15,'Meal Library'!$A$2:$I$237,9,FALSE())</f>
        <v>4 oz Roasted Garlic Zucchini from Customized Meals</v>
      </c>
      <c r="F15" s="6">
        <f>VLOOKUP(C15,'Meal Library'!$A$2:$I$237,4,FALSE())</f>
        <v>50</v>
      </c>
      <c r="G15" s="6">
        <f>VLOOKUP(C15,'Meal Library'!$A$2:$I$237,5,FALSE())</f>
        <v>1</v>
      </c>
      <c r="H15" s="6">
        <f>VLOOKUP(C15,'Meal Library'!$A$2:$I$237,6,FALSE())</f>
        <v>4</v>
      </c>
      <c r="I15" s="6">
        <f>VLOOKUP(C15,'Meal Library'!$A$2:$I$237,7,FALSE())</f>
        <v>4</v>
      </c>
    </row>
    <row r="16" spans="1:9" x14ac:dyDescent="0.2">
      <c r="A16" s="10" t="s">
        <v>790</v>
      </c>
      <c r="B16" s="10" t="s">
        <v>849</v>
      </c>
      <c r="C16" s="10"/>
      <c r="D16" s="10"/>
      <c r="E16" s="10"/>
      <c r="F16" s="10">
        <f>SUM(F12:F15)</f>
        <v>1705</v>
      </c>
      <c r="G16" s="10">
        <f>SUM(G12:G15)</f>
        <v>127</v>
      </c>
      <c r="H16" s="10">
        <f>SUM(H12:H15)</f>
        <v>179</v>
      </c>
      <c r="I16" s="10">
        <f>SUM(I12:I15)</f>
        <v>63</v>
      </c>
    </row>
    <row r="18" spans="1:9" ht="42" x14ac:dyDescent="0.2">
      <c r="A18" s="7" t="s">
        <v>791</v>
      </c>
      <c r="B18" s="7" t="s">
        <v>781</v>
      </c>
      <c r="C18" s="6">
        <v>128</v>
      </c>
      <c r="D18" s="7" t="str">
        <f>VLOOKUP(C18,'Meal Library'!$A$2:$I$237,2,FALSE())</f>
        <v>Build-Your-Own Pasta Bowl</v>
      </c>
      <c r="E18" s="7" t="str">
        <f>VLOOKUP(C18,'Meal Library'!$A$2:$I$237,9,FALSE())</f>
        <v>6 oz Smoked Paprika Chicken Breast + 6 oz Whole Wheat Penne Pasta + 6 oz Broccoli + 4 tbsp Red Bell Pepper Sauce + 2 tbsp Cheddar. Verified via Add-to-Cart gate.</v>
      </c>
      <c r="F18" s="6">
        <f>VLOOKUP(C18,'Meal Library'!$A$2:$I$237,4,FALSE())</f>
        <v>650</v>
      </c>
      <c r="G18" s="6">
        <f>VLOOKUP(C18,'Meal Library'!$A$2:$I$237,5,FALSE())</f>
        <v>69</v>
      </c>
      <c r="H18" s="6">
        <f>VLOOKUP(C18,'Meal Library'!$A$2:$I$237,6,FALSE())</f>
        <v>68</v>
      </c>
      <c r="I18" s="6">
        <f>VLOOKUP(C18,'Meal Library'!$A$2:$I$237,7,FALSE())</f>
        <v>16</v>
      </c>
    </row>
    <row r="19" spans="1:9" ht="28" x14ac:dyDescent="0.2">
      <c r="A19" s="7"/>
      <c r="B19" s="7" t="s">
        <v>782</v>
      </c>
      <c r="C19" s="6">
        <v>27</v>
      </c>
      <c r="D19" s="7" t="str">
        <f>VLOOKUP(C19,'Meal Library'!$A$2:$I$237,2,FALSE())</f>
        <v>Chicken Fajitas</v>
      </c>
      <c r="E19" s="7" t="str">
        <f>VLOOKUP(C19,'Meal Library'!$A$2:$I$237,9,FALSE())</f>
        <v>6 oz Chicken Fajitas + 6 oz White Rice + sauce. Verified via Add-to-Cart gate.</v>
      </c>
      <c r="F19" s="6">
        <f>VLOOKUP(C19,'Meal Library'!$A$2:$I$237,4,FALSE())</f>
        <v>560</v>
      </c>
      <c r="G19" s="6">
        <f>VLOOKUP(C19,'Meal Library'!$A$2:$I$237,5,FALSE())</f>
        <v>41</v>
      </c>
      <c r="H19" s="6">
        <f>VLOOKUP(C19,'Meal Library'!$A$2:$I$237,6,FALSE())</f>
        <v>57</v>
      </c>
      <c r="I19" s="6">
        <f>VLOOKUP(C19,'Meal Library'!$A$2:$I$237,7,FALSE())</f>
        <v>17</v>
      </c>
    </row>
    <row r="20" spans="1:9" x14ac:dyDescent="0.2">
      <c r="A20" s="7"/>
      <c r="B20" s="7" t="s">
        <v>783</v>
      </c>
      <c r="C20" s="6">
        <v>118</v>
      </c>
      <c r="D20" s="7" t="str">
        <f>VLOOKUP(C20,'Meal Library'!$A$2:$I$237,2,FALSE())</f>
        <v>Yogurt Breakfast</v>
      </c>
      <c r="E20" s="7" t="str">
        <f>VLOOKUP(C20,'Meal Library'!$A$2:$I$237,9,FALSE())</f>
        <v>Original Large Yogurt</v>
      </c>
      <c r="F20" s="6">
        <f>VLOOKUP(C20,'Meal Library'!$A$2:$I$237,4,FALSE())</f>
        <v>400</v>
      </c>
      <c r="G20" s="6">
        <f>VLOOKUP(C20,'Meal Library'!$A$2:$I$237,5,FALSE())</f>
        <v>26</v>
      </c>
      <c r="H20" s="6">
        <f>VLOOKUP(C20,'Meal Library'!$A$2:$I$237,6,FALSE())</f>
        <v>41</v>
      </c>
      <c r="I20" s="6">
        <f>VLOOKUP(C20,'Meal Library'!$A$2:$I$237,7,FALSE())</f>
        <v>17</v>
      </c>
    </row>
    <row r="21" spans="1:9" x14ac:dyDescent="0.2">
      <c r="A21" s="10" t="s">
        <v>791</v>
      </c>
      <c r="B21" s="10" t="s">
        <v>849</v>
      </c>
      <c r="C21" s="10"/>
      <c r="D21" s="10"/>
      <c r="E21" s="10"/>
      <c r="F21" s="10">
        <f>SUM(F18:F20)</f>
        <v>1610</v>
      </c>
      <c r="G21" s="10">
        <f>SUM(G18:G20)</f>
        <v>136</v>
      </c>
      <c r="H21" s="10">
        <f>SUM(H18:H20)</f>
        <v>166</v>
      </c>
      <c r="I21" s="10">
        <f>SUM(I18:I20)</f>
        <v>50</v>
      </c>
    </row>
    <row r="23" spans="1:9" ht="28" x14ac:dyDescent="0.2">
      <c r="A23" s="7" t="s">
        <v>793</v>
      </c>
      <c r="B23" s="7" t="s">
        <v>781</v>
      </c>
      <c r="C23" s="6">
        <v>124</v>
      </c>
      <c r="D23" s="7" t="str">
        <f>VLOOKUP(C23,'Meal Library'!$A$2:$I$237,2,FALSE())</f>
        <v>Vegan Meatballs w/ Pasta Marinara</v>
      </c>
      <c r="E23" s="7" t="str">
        <f>VLOOKUP(C23,'Meal Library'!$A$2:$I$237,9,FALSE())</f>
        <v>6 Vegan Meatballs + 6 oz Whole Wheat Penne + 1 cup Marinara + .25 oz Parmesan. Verified via Add-to-Cart gate.</v>
      </c>
      <c r="F23" s="6">
        <f>VLOOKUP(C23,'Meal Library'!$A$2:$I$237,4,FALSE())</f>
        <v>650</v>
      </c>
      <c r="G23" s="6">
        <f>VLOOKUP(C23,'Meal Library'!$A$2:$I$237,5,FALSE())</f>
        <v>39</v>
      </c>
      <c r="H23" s="6">
        <f>VLOOKUP(C23,'Meal Library'!$A$2:$I$237,6,FALSE())</f>
        <v>77</v>
      </c>
      <c r="I23" s="6">
        <f>VLOOKUP(C23,'Meal Library'!$A$2:$I$237,7,FALSE())</f>
        <v>24</v>
      </c>
    </row>
    <row r="24" spans="1:9" ht="42" x14ac:dyDescent="0.2">
      <c r="A24" s="7"/>
      <c r="B24" s="7" t="s">
        <v>782</v>
      </c>
      <c r="C24" s="6">
        <v>64</v>
      </c>
      <c r="D24" s="7" t="str">
        <f>VLOOKUP(C24,'Meal Library'!$A$2:$I$237,2,FALSE())</f>
        <v>Shrimp &amp; Veg Pasta Marinara</v>
      </c>
      <c r="E24" s="7" t="str">
        <f>VLOOKUP(C24,'Meal Library'!$A$2:$I$237,9,FALSE())</f>
        <v>6 oz Cajun Shrimp + 6 oz Whole Wheat Penne + 4 oz Roasted Veg Medley + 1 cup Marinara + .25 oz Parmesan. Verified via Add-to-Cart gate.</v>
      </c>
      <c r="F24" s="6">
        <f>VLOOKUP(C24,'Meal Library'!$A$2:$I$237,4,FALSE())</f>
        <v>680</v>
      </c>
      <c r="G24" s="6">
        <f>VLOOKUP(C24,'Meal Library'!$A$2:$I$237,5,FALSE())</f>
        <v>40</v>
      </c>
      <c r="H24" s="6">
        <f>VLOOKUP(C24,'Meal Library'!$A$2:$I$237,6,FALSE())</f>
        <v>82</v>
      </c>
      <c r="I24" s="6">
        <f>VLOOKUP(C24,'Meal Library'!$A$2:$I$237,7,FALSE())</f>
        <v>25</v>
      </c>
    </row>
    <row r="25" spans="1:9" ht="28" x14ac:dyDescent="0.2">
      <c r="A25" s="7"/>
      <c r="B25" s="7" t="s">
        <v>783</v>
      </c>
      <c r="C25" s="6">
        <v>600</v>
      </c>
      <c r="D25" s="7" t="str">
        <f>VLOOKUP(C25,'Meal Library'!$A$2:$I$237,2,FALSE())</f>
        <v>CM Smoked Paprika Chicken Breast (4oz)</v>
      </c>
      <c r="E25" s="7" t="str">
        <f>VLOOKUP(C25,'Meal Library'!$A$2:$I$237,9,FALSE())</f>
        <v>4 oz Smoked Paprika Chicken Breast from Customized Meals</v>
      </c>
      <c r="F25" s="6">
        <f>VLOOKUP(C25,'Meal Library'!$A$2:$I$237,4,FALSE())</f>
        <v>170</v>
      </c>
      <c r="G25" s="6">
        <f>VLOOKUP(C25,'Meal Library'!$A$2:$I$237,5,FALSE())</f>
        <v>33</v>
      </c>
      <c r="H25" s="6">
        <f>VLOOKUP(C25,'Meal Library'!$A$2:$I$237,6,FALSE())</f>
        <v>2</v>
      </c>
      <c r="I25" s="6">
        <f>VLOOKUP(C25,'Meal Library'!$A$2:$I$237,7,FALSE())</f>
        <v>3.5</v>
      </c>
    </row>
    <row r="26" spans="1:9" x14ac:dyDescent="0.2">
      <c r="A26" s="7"/>
      <c r="B26" s="7" t="s">
        <v>784</v>
      </c>
      <c r="C26" s="6">
        <v>95</v>
      </c>
      <c r="D26" s="7" t="str">
        <f>VLOOKUP(C26,'Meal Library'!$A$2:$I$237,2,FALSE())</f>
        <v>Edamame</v>
      </c>
      <c r="E26" s="7" t="str">
        <f>VLOOKUP(C26,'Meal Library'!$A$2:$I$237,9,FALSE())</f>
        <v>Edamame (single-option dish)</v>
      </c>
      <c r="F26" s="6">
        <f>VLOOKUP(C26,'Meal Library'!$A$2:$I$237,4,FALSE())</f>
        <v>190</v>
      </c>
      <c r="G26" s="6">
        <f>VLOOKUP(C26,'Meal Library'!$A$2:$I$237,5,FALSE())</f>
        <v>18</v>
      </c>
      <c r="H26" s="6">
        <f>VLOOKUP(C26,'Meal Library'!$A$2:$I$237,6,FALSE())</f>
        <v>14</v>
      </c>
      <c r="I26" s="6">
        <f>VLOOKUP(C26,'Meal Library'!$A$2:$I$237,7,FALSE())</f>
        <v>8</v>
      </c>
    </row>
    <row r="27" spans="1:9" x14ac:dyDescent="0.2">
      <c r="A27" s="10" t="s">
        <v>793</v>
      </c>
      <c r="B27" s="10" t="s">
        <v>849</v>
      </c>
      <c r="C27" s="10"/>
      <c r="D27" s="10"/>
      <c r="E27" s="10"/>
      <c r="F27" s="10">
        <f>SUM(F23:F26)</f>
        <v>1690</v>
      </c>
      <c r="G27" s="10">
        <f>SUM(G23:G26)</f>
        <v>130</v>
      </c>
      <c r="H27" s="10">
        <f>SUM(H23:H26)</f>
        <v>175</v>
      </c>
      <c r="I27" s="10">
        <f>SUM(I23:I26)</f>
        <v>60.5</v>
      </c>
    </row>
    <row r="29" spans="1:9" x14ac:dyDescent="0.2">
      <c r="A29" s="7" t="s">
        <v>794</v>
      </c>
      <c r="B29" s="7" t="s">
        <v>781</v>
      </c>
      <c r="C29" s="6">
        <v>90</v>
      </c>
      <c r="D29" s="7" t="str">
        <f>VLOOKUP(C29,'Meal Library'!$A$2:$I$237,2,FALSE())</f>
        <v>The Cubano</v>
      </c>
      <c r="E29" s="7" t="str">
        <f>VLOOKUP(C29,'Meal Library'!$A$2:$I$237,9,FALSE())</f>
        <v>Cubano Sandwich (single-option dish)</v>
      </c>
      <c r="F29" s="6">
        <f>VLOOKUP(C29,'Meal Library'!$A$2:$I$237,4,FALSE())</f>
        <v>610</v>
      </c>
      <c r="G29" s="6">
        <f>VLOOKUP(C29,'Meal Library'!$A$2:$I$237,5,FALSE())</f>
        <v>49</v>
      </c>
      <c r="H29" s="6">
        <f>VLOOKUP(C29,'Meal Library'!$A$2:$I$237,6,FALSE())</f>
        <v>78</v>
      </c>
      <c r="I29" s="6">
        <f>VLOOKUP(C29,'Meal Library'!$A$2:$I$237,7,FALSE())</f>
        <v>14</v>
      </c>
    </row>
    <row r="30" spans="1:9" ht="28" x14ac:dyDescent="0.2">
      <c r="A30" s="7"/>
      <c r="B30" s="7" t="s">
        <v>782</v>
      </c>
      <c r="C30" s="6">
        <v>124</v>
      </c>
      <c r="D30" s="7" t="str">
        <f>VLOOKUP(C30,'Meal Library'!$A$2:$I$237,2,FALSE())</f>
        <v>Vegan Meatballs w/ Pasta Marinara</v>
      </c>
      <c r="E30" s="7" t="str">
        <f>VLOOKUP(C30,'Meal Library'!$A$2:$I$237,9,FALSE())</f>
        <v>6 Vegan Meatballs + 6 oz Whole Wheat Penne + 1 cup Marinara + .25 oz Parmesan. Verified via Add-to-Cart gate.</v>
      </c>
      <c r="F30" s="6">
        <f>VLOOKUP(C30,'Meal Library'!$A$2:$I$237,4,FALSE())</f>
        <v>650</v>
      </c>
      <c r="G30" s="6">
        <f>VLOOKUP(C30,'Meal Library'!$A$2:$I$237,5,FALSE())</f>
        <v>39</v>
      </c>
      <c r="H30" s="6">
        <f>VLOOKUP(C30,'Meal Library'!$A$2:$I$237,6,FALSE())</f>
        <v>77</v>
      </c>
      <c r="I30" s="6">
        <f>VLOOKUP(C30,'Meal Library'!$A$2:$I$237,7,FALSE())</f>
        <v>24</v>
      </c>
    </row>
    <row r="31" spans="1:9" ht="28" x14ac:dyDescent="0.2">
      <c r="A31" s="7"/>
      <c r="B31" s="7" t="s">
        <v>783</v>
      </c>
      <c r="C31" s="6">
        <v>54</v>
      </c>
      <c r="D31" s="7" t="str">
        <f>VLOOKUP(C31,'Meal Library'!$A$2:$I$237,2,FALSE())</f>
        <v>Salmon Potato Latke + Mustard Sauce</v>
      </c>
      <c r="E31" s="7" t="str">
        <f>VLOOKUP(C31,'Meal Library'!$A$2:$I$237,9,FALSE())</f>
        <v>6 oz Garlic Herb Salmon + Potato Latke + Mustard Herb Sauce</v>
      </c>
      <c r="F31" s="6">
        <f>VLOOKUP(C31,'Meal Library'!$A$2:$I$237,4,FALSE())</f>
        <v>450</v>
      </c>
      <c r="G31" s="6">
        <f>VLOOKUP(C31,'Meal Library'!$A$2:$I$237,5,FALSE())</f>
        <v>37</v>
      </c>
      <c r="H31" s="6">
        <f>VLOOKUP(C31,'Meal Library'!$A$2:$I$237,6,FALSE())</f>
        <v>22</v>
      </c>
      <c r="I31" s="6">
        <f>VLOOKUP(C31,'Meal Library'!$A$2:$I$237,7,FALSE())</f>
        <v>24</v>
      </c>
    </row>
    <row r="32" spans="1:9" x14ac:dyDescent="0.2">
      <c r="A32" s="10" t="s">
        <v>794</v>
      </c>
      <c r="B32" s="10" t="s">
        <v>849</v>
      </c>
      <c r="C32" s="10"/>
      <c r="D32" s="10"/>
      <c r="E32" s="10"/>
      <c r="F32" s="10">
        <f>SUM(F29:F31)</f>
        <v>1710</v>
      </c>
      <c r="G32" s="10">
        <f>SUM(G29:G31)</f>
        <v>125</v>
      </c>
      <c r="H32" s="10">
        <f>SUM(H29:H31)</f>
        <v>177</v>
      </c>
      <c r="I32" s="10">
        <f>SUM(I29:I31)</f>
        <v>62</v>
      </c>
    </row>
    <row r="34" spans="1:9" ht="42" x14ac:dyDescent="0.2">
      <c r="A34" s="7" t="s">
        <v>795</v>
      </c>
      <c r="B34" s="7" t="s">
        <v>781</v>
      </c>
      <c r="C34" s="6">
        <v>24</v>
      </c>
      <c r="D34" s="7" t="str">
        <f>VLOOKUP(C34,'Meal Library'!$A$2:$I$237,2,FALSE())</f>
        <v>Greek Chicken Pasta</v>
      </c>
      <c r="E34" s="7" t="str">
        <f>VLOOKUP(C34,'Meal Library'!$A$2:$I$237,9,FALSE())</f>
        <v>4 oz Sous vide Chicken Breast + 6 oz Whole Wheat Penne + 6 oz Blanched Broccoli + 1 cup Creamy Cashew Sauce + 1 oz Feta. Verified via Add-to-Cart gate.</v>
      </c>
      <c r="F34" s="6">
        <f>VLOOKUP(C34,'Meal Library'!$A$2:$I$237,4,FALSE())</f>
        <v>570</v>
      </c>
      <c r="G34" s="6">
        <f>VLOOKUP(C34,'Meal Library'!$A$2:$I$237,5,FALSE())</f>
        <v>54</v>
      </c>
      <c r="H34" s="6">
        <f>VLOOKUP(C34,'Meal Library'!$A$2:$I$237,6,FALSE())</f>
        <v>65</v>
      </c>
      <c r="I34" s="6">
        <f>VLOOKUP(C34,'Meal Library'!$A$2:$I$237,7,FALSE())</f>
        <v>15</v>
      </c>
    </row>
    <row r="35" spans="1:9" ht="28" x14ac:dyDescent="0.2">
      <c r="A35" s="7"/>
      <c r="B35" s="7" t="s">
        <v>782</v>
      </c>
      <c r="C35" s="6">
        <v>27</v>
      </c>
      <c r="D35" s="7" t="str">
        <f>VLOOKUP(C35,'Meal Library'!$A$2:$I$237,2,FALSE())</f>
        <v>Chicken Fajitas</v>
      </c>
      <c r="E35" s="7" t="str">
        <f>VLOOKUP(C35,'Meal Library'!$A$2:$I$237,9,FALSE())</f>
        <v>6 oz Chicken Fajitas + 6 oz White Rice + sauce. Verified via Add-to-Cart gate.</v>
      </c>
      <c r="F35" s="6">
        <f>VLOOKUP(C35,'Meal Library'!$A$2:$I$237,4,FALSE())</f>
        <v>560</v>
      </c>
      <c r="G35" s="6">
        <f>VLOOKUP(C35,'Meal Library'!$A$2:$I$237,5,FALSE())</f>
        <v>41</v>
      </c>
      <c r="H35" s="6">
        <f>VLOOKUP(C35,'Meal Library'!$A$2:$I$237,6,FALSE())</f>
        <v>57</v>
      </c>
      <c r="I35" s="6">
        <f>VLOOKUP(C35,'Meal Library'!$A$2:$I$237,7,FALSE())</f>
        <v>17</v>
      </c>
    </row>
    <row r="36" spans="1:9" ht="28" x14ac:dyDescent="0.2">
      <c r="A36" s="7"/>
      <c r="B36" s="7" t="s">
        <v>783</v>
      </c>
      <c r="C36" s="6">
        <v>317</v>
      </c>
      <c r="D36" s="7" t="str">
        <f>VLOOKUP(C36,'Meal Library'!$A$2:$I$237,2,FALSE())</f>
        <v>BYO: Honey Glazed Salmon + Spanish Rice + Roasted Veg Medley</v>
      </c>
      <c r="E36" s="7" t="str">
        <f>VLOOKUP(C36,'Meal Library'!$A$2:$I$237,9,FALSE())</f>
        <v>6 oz Honey Glazed Salmon + 4 oz Spanish Rice + 4 oz Roasted Veg Medley</v>
      </c>
      <c r="F36" s="6">
        <f>VLOOKUP(C36,'Meal Library'!$A$2:$I$237,4,FALSE())</f>
        <v>525</v>
      </c>
      <c r="G36" s="6">
        <f>VLOOKUP(C36,'Meal Library'!$A$2:$I$237,5,FALSE())</f>
        <v>35</v>
      </c>
      <c r="H36" s="6">
        <f>VLOOKUP(C36,'Meal Library'!$A$2:$I$237,6,FALSE())</f>
        <v>52</v>
      </c>
      <c r="I36" s="6">
        <f>VLOOKUP(C36,'Meal Library'!$A$2:$I$237,7,FALSE())</f>
        <v>20</v>
      </c>
    </row>
    <row r="37" spans="1:9" x14ac:dyDescent="0.2">
      <c r="A37" s="7"/>
      <c r="B37" s="7" t="s">
        <v>784</v>
      </c>
      <c r="C37" s="6">
        <v>667</v>
      </c>
      <c r="D37" s="7" t="str">
        <f>VLOOKUP(C37,'Meal Library'!$A$2:$I$237,2,FALSE())</f>
        <v>CM Spinach (1 cup)</v>
      </c>
      <c r="E37" s="7" t="str">
        <f>VLOOKUP(C37,'Meal Library'!$A$2:$I$237,9,FALSE())</f>
        <v>1 cup Spinach from Customized Meals</v>
      </c>
      <c r="F37" s="6">
        <f>VLOOKUP(C37,'Meal Library'!$A$2:$I$237,4,FALSE())</f>
        <v>5</v>
      </c>
      <c r="G37" s="6">
        <f>VLOOKUP(C37,'Meal Library'!$A$2:$I$237,5,FALSE())</f>
        <v>1</v>
      </c>
      <c r="H37" s="6">
        <f>VLOOKUP(C37,'Meal Library'!$A$2:$I$237,6,FALSE())</f>
        <v>1</v>
      </c>
      <c r="I37" s="6">
        <f>VLOOKUP(C37,'Meal Library'!$A$2:$I$237,7,FALSE())</f>
        <v>0</v>
      </c>
    </row>
    <row r="38" spans="1:9" x14ac:dyDescent="0.2">
      <c r="A38" s="10" t="s">
        <v>795</v>
      </c>
      <c r="B38" s="10" t="s">
        <v>849</v>
      </c>
      <c r="C38" s="10"/>
      <c r="D38" s="10"/>
      <c r="E38" s="10"/>
      <c r="F38" s="10">
        <f>SUM(F34:F37)</f>
        <v>1660</v>
      </c>
      <c r="G38" s="10">
        <f>SUM(G34:G37)</f>
        <v>131</v>
      </c>
      <c r="H38" s="10">
        <f>SUM(H34:H37)</f>
        <v>175</v>
      </c>
      <c r="I38" s="10">
        <f>SUM(I34:I37)</f>
        <v>52</v>
      </c>
    </row>
    <row r="40" spans="1:9" ht="28" x14ac:dyDescent="0.2">
      <c r="A40" s="13" t="s">
        <v>796</v>
      </c>
      <c r="B40" s="13" t="s">
        <v>781</v>
      </c>
      <c r="C40" s="14">
        <v>82</v>
      </c>
      <c r="D40" s="13" t="str">
        <f>VLOOKUP(C40,'Meal Library'!$A$2:$I$237,2,FALSE())</f>
        <v>Mediterranean Pesto Pasta Salad</v>
      </c>
      <c r="E40" s="13" t="str">
        <f>VLOOKUP(C40,'Meal Library'!$A$2:$I$237,9,FALSE())</f>
        <v>6 oz Sous vide Chicken Breast + Mediterranean Pesto Pasta. Verified via Add-to-Cart gate.</v>
      </c>
      <c r="F40" s="14">
        <f>VLOOKUP(C40,'Meal Library'!$A$2:$I$237,4,FALSE())</f>
        <v>890</v>
      </c>
      <c r="G40" s="14">
        <f>VLOOKUP(C40,'Meal Library'!$A$2:$I$237,5,FALSE())</f>
        <v>72</v>
      </c>
      <c r="H40" s="14">
        <f>VLOOKUP(C40,'Meal Library'!$A$2:$I$237,6,FALSE())</f>
        <v>71</v>
      </c>
      <c r="I40" s="14">
        <f>VLOOKUP(C40,'Meal Library'!$A$2:$I$237,7,FALSE())</f>
        <v>39</v>
      </c>
    </row>
    <row r="41" spans="1:9" ht="28" x14ac:dyDescent="0.2">
      <c r="A41" s="13"/>
      <c r="B41" s="13" t="s">
        <v>782</v>
      </c>
      <c r="C41" s="14">
        <v>33</v>
      </c>
      <c r="D41" s="13" t="str">
        <f>VLOOKUP(C41,'Meal Library'!$A$2:$I$237,2,FALSE())</f>
        <v>Chicken Quesadilla</v>
      </c>
      <c r="E41" s="13" t="str">
        <f>VLOOKUP(C41,'Meal Library'!$A$2:$I$237,9,FALSE())</f>
        <v>Chicken Quesadilla + 2 tbsp Sour Cream + 2 oz Guacamole. Verified via Add-to-Cart gate.</v>
      </c>
      <c r="F41" s="14">
        <f>VLOOKUP(C41,'Meal Library'!$A$2:$I$237,4,FALSE())</f>
        <v>890</v>
      </c>
      <c r="G41" s="14">
        <f>VLOOKUP(C41,'Meal Library'!$A$2:$I$237,5,FALSE())</f>
        <v>66</v>
      </c>
      <c r="H41" s="14">
        <f>VLOOKUP(C41,'Meal Library'!$A$2:$I$237,6,FALSE())</f>
        <v>76</v>
      </c>
      <c r="I41" s="14">
        <f>VLOOKUP(C41,'Meal Library'!$A$2:$I$237,7,FALSE())</f>
        <v>35</v>
      </c>
    </row>
    <row r="42" spans="1:9" ht="42" x14ac:dyDescent="0.2">
      <c r="A42" s="13"/>
      <c r="B42" s="13" t="s">
        <v>783</v>
      </c>
      <c r="C42" s="14">
        <v>107</v>
      </c>
      <c r="D42" s="13" t="str">
        <f>VLOOKUP(C42,'Meal Library'!$A$2:$I$237,2,FALSE())</f>
        <v>Teriyaki Bowl</v>
      </c>
      <c r="E42" s="13" t="str">
        <f>VLOOKUP(C42,'Meal Library'!$A$2:$I$237,9,FALSE())</f>
        <v>6 oz Chicken Teriyaki + 6 oz Brown Rice + 6 oz Roasted Veg Medley + 2 tbsp Garlic Ginger Glaze. Verified via Add-to-Cart gate.</v>
      </c>
      <c r="F42" s="14">
        <f>VLOOKUP(C42,'Meal Library'!$A$2:$I$237,4,FALSE())</f>
        <v>650</v>
      </c>
      <c r="G42" s="14">
        <f>VLOOKUP(C42,'Meal Library'!$A$2:$I$237,5,FALSE())</f>
        <v>45</v>
      </c>
      <c r="H42" s="14">
        <f>VLOOKUP(C42,'Meal Library'!$A$2:$I$237,6,FALSE())</f>
        <v>79</v>
      </c>
      <c r="I42" s="14">
        <f>VLOOKUP(C42,'Meal Library'!$A$2:$I$237,7,FALSE())</f>
        <v>20</v>
      </c>
    </row>
    <row r="43" spans="1:9" ht="28" x14ac:dyDescent="0.2">
      <c r="A43" s="13"/>
      <c r="B43" s="13" t="s">
        <v>784</v>
      </c>
      <c r="C43" s="14">
        <v>231</v>
      </c>
      <c r="D43" s="13" t="str">
        <f>VLOOKUP(C43,'Meal Library'!$A$2:$I$237,2,FALSE())</f>
        <v>Apple (1 cup)</v>
      </c>
      <c r="E43" s="13" t="str">
        <f>VLOOKUP(C43,'Meal Library'!$A$2:$I$237,9,FALSE())</f>
        <v>1 Cup sliced Apple from the Fruits menu. Verified via Add-to-Cart gate at localfoodz.co/menu/fruits.</v>
      </c>
      <c r="F43" s="14">
        <f>VLOOKUP(C43,'Meal Library'!$A$2:$I$237,4,FALSE())</f>
        <v>90</v>
      </c>
      <c r="G43" s="14">
        <f>VLOOKUP(C43,'Meal Library'!$A$2:$I$237,5,FALSE())</f>
        <v>0</v>
      </c>
      <c r="H43" s="14">
        <f>VLOOKUP(C43,'Meal Library'!$A$2:$I$237,6,FALSE())</f>
        <v>25</v>
      </c>
      <c r="I43" s="14">
        <f>VLOOKUP(C43,'Meal Library'!$A$2:$I$237,7,FALSE())</f>
        <v>0</v>
      </c>
    </row>
    <row r="44" spans="1:9" ht="28" x14ac:dyDescent="0.2">
      <c r="A44" s="13"/>
      <c r="B44" s="13" t="s">
        <v>785</v>
      </c>
      <c r="C44" s="14">
        <v>8032</v>
      </c>
      <c r="D44" s="13" t="str">
        <f>VLOOKUP(C44,'Meal Library'!$A$2:$I$237,2,FALSE())</f>
        <v>Custom LF Combo: 4 oz Ginger Soy Tilapia + 4 oz White Rice</v>
      </c>
      <c r="E44" s="13" t="str">
        <f>VLOOKUP(C44,'Meal Library'!$A$2:$I$237,9,FALSE())</f>
        <v>4 oz Ginger Soy Tilapia + 4 oz White Rice  (build via Customized Meals on localfoodz.co)</v>
      </c>
      <c r="F44" s="14">
        <f>VLOOKUP(C44,'Meal Library'!$A$2:$I$237,4,FALSE())</f>
        <v>300</v>
      </c>
      <c r="G44" s="14">
        <f>VLOOKUP(C44,'Meal Library'!$A$2:$I$237,5,FALSE())</f>
        <v>30</v>
      </c>
      <c r="H44" s="14">
        <f>VLOOKUP(C44,'Meal Library'!$A$2:$I$237,6,FALSE())</f>
        <v>33</v>
      </c>
      <c r="I44" s="14">
        <f>VLOOKUP(C44,'Meal Library'!$A$2:$I$237,7,FALSE())</f>
        <v>5</v>
      </c>
    </row>
    <row r="45" spans="1:9" x14ac:dyDescent="0.2">
      <c r="A45" s="10" t="s">
        <v>796</v>
      </c>
      <c r="B45" s="10" t="s">
        <v>835</v>
      </c>
      <c r="C45" s="10"/>
      <c r="D45" s="10"/>
      <c r="E45" s="10"/>
      <c r="F45" s="10">
        <f>SUM(F40:F44)</f>
        <v>2820</v>
      </c>
      <c r="G45" s="10">
        <f>SUM(G40:G44)</f>
        <v>213</v>
      </c>
      <c r="H45" s="10">
        <f>SUM(H40:H44)</f>
        <v>284</v>
      </c>
      <c r="I45" s="10">
        <f>SUM(I40:I44)</f>
        <v>99</v>
      </c>
    </row>
    <row r="47" spans="1:9" x14ac:dyDescent="0.2">
      <c r="A47" s="11"/>
      <c r="B47" s="11" t="s">
        <v>836</v>
      </c>
      <c r="C47" s="11"/>
      <c r="D47" s="11"/>
      <c r="E47" s="11"/>
      <c r="F47" s="11">
        <f>AVERAGE(F10,F16,F21,F27,F32,F38)</f>
        <v>1695.8333333333333</v>
      </c>
      <c r="G47" s="11">
        <f>AVERAGE(G10,G16,G21,G27,G32,G38)</f>
        <v>132.16666666666666</v>
      </c>
      <c r="H47" s="11">
        <f>AVERAGE(H10,H16,H21,H27,H32,H38)</f>
        <v>174.83333333333334</v>
      </c>
      <c r="I47" s="11">
        <f>AVERAGE(I10,I16,I21,I27,I32,I38)</f>
        <v>59.083333333333336</v>
      </c>
    </row>
    <row r="48" spans="1:9" x14ac:dyDescent="0.2">
      <c r="A48" s="15"/>
      <c r="B48" s="15" t="s">
        <v>837</v>
      </c>
      <c r="C48" s="15"/>
      <c r="D48" s="15"/>
      <c r="E48" s="15"/>
      <c r="F48" s="15">
        <f>F45</f>
        <v>2820</v>
      </c>
      <c r="G48" s="15">
        <f>G45</f>
        <v>213</v>
      </c>
      <c r="H48" s="15">
        <f>H45</f>
        <v>284</v>
      </c>
      <c r="I48" s="15">
        <f>I45</f>
        <v>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1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850</v>
      </c>
      <c r="C1" s="9" t="s">
        <v>851</v>
      </c>
      <c r="F1" s="9" t="s">
        <v>852</v>
      </c>
    </row>
    <row r="2" spans="1:9" x14ac:dyDescent="0.2">
      <c r="A2" s="12" t="s">
        <v>833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42" x14ac:dyDescent="0.2">
      <c r="A5" s="7" t="s">
        <v>780</v>
      </c>
      <c r="B5" s="7" t="s">
        <v>781</v>
      </c>
      <c r="C5" s="6">
        <v>107</v>
      </c>
      <c r="D5" s="7" t="str">
        <f>VLOOKUP(C5,'Meal Library'!$A$2:$I$237,2,FALSE())</f>
        <v>Teriyaki Bowl</v>
      </c>
      <c r="E5" s="7" t="str">
        <f>VLOOKUP(C5,'Meal Library'!$A$2:$I$237,9,FALSE())</f>
        <v>6 oz Chicken Teriyaki + 6 oz Brown Rice + 6 oz Roasted Veg Medley + 2 tbsp Garlic Ginger Glaze. Verified via Add-to-Cart gate.</v>
      </c>
      <c r="F5" s="6">
        <f>VLOOKUP(C5,'Meal Library'!$A$2:$I$237,4,FALSE())</f>
        <v>650</v>
      </c>
      <c r="G5" s="6">
        <f>VLOOKUP(C5,'Meal Library'!$A$2:$I$237,5,FALSE())</f>
        <v>45</v>
      </c>
      <c r="H5" s="6">
        <f>VLOOKUP(C5,'Meal Library'!$A$2:$I$237,6,FALSE())</f>
        <v>79</v>
      </c>
      <c r="I5" s="6">
        <f>VLOOKUP(C5,'Meal Library'!$A$2:$I$237,7,FALSE())</f>
        <v>20</v>
      </c>
    </row>
    <row r="6" spans="1:9" ht="28" x14ac:dyDescent="0.2">
      <c r="A6" s="7"/>
      <c r="B6" s="7" t="s">
        <v>782</v>
      </c>
      <c r="C6" s="6">
        <v>27</v>
      </c>
      <c r="D6" s="7" t="str">
        <f>VLOOKUP(C6,'Meal Library'!$A$2:$I$237,2,FALSE())</f>
        <v>Chicken Fajitas</v>
      </c>
      <c r="E6" s="7" t="str">
        <f>VLOOKUP(C6,'Meal Library'!$A$2:$I$237,9,FALSE())</f>
        <v>6 oz Chicken Fajitas + 6 oz White Rice + sauce. Verified via Add-to-Cart gate.</v>
      </c>
      <c r="F6" s="6">
        <f>VLOOKUP(C6,'Meal Library'!$A$2:$I$237,4,FALSE())</f>
        <v>560</v>
      </c>
      <c r="G6" s="6">
        <f>VLOOKUP(C6,'Meal Library'!$A$2:$I$237,5,FALSE())</f>
        <v>41</v>
      </c>
      <c r="H6" s="6">
        <f>VLOOKUP(C6,'Meal Library'!$A$2:$I$237,6,FALSE())</f>
        <v>57</v>
      </c>
      <c r="I6" s="6">
        <f>VLOOKUP(C6,'Meal Library'!$A$2:$I$237,7,FALSE())</f>
        <v>17</v>
      </c>
    </row>
    <row r="7" spans="1:9" ht="28" x14ac:dyDescent="0.2">
      <c r="A7" s="7"/>
      <c r="B7" s="7" t="s">
        <v>783</v>
      </c>
      <c r="C7" s="6">
        <v>23</v>
      </c>
      <c r="D7" s="7" t="str">
        <f>VLOOKUP(C7,'Meal Library'!$A$2:$I$237,2,FALSE())</f>
        <v>Garlic Herb Salmon</v>
      </c>
      <c r="E7" s="7" t="str">
        <f>VLOOKUP(C7,'Meal Library'!$A$2:$I$237,9,FALSE())</f>
        <v>6 oz Garlic Herb Salmon + 6 oz Roasted Veg Medley. Verified via Add-to-Cart gate.</v>
      </c>
      <c r="F7" s="6">
        <f>VLOOKUP(C7,'Meal Library'!$A$2:$I$237,4,FALSE())</f>
        <v>420</v>
      </c>
      <c r="G7" s="6">
        <f>VLOOKUP(C7,'Meal Library'!$A$2:$I$237,5,FALSE())</f>
        <v>39</v>
      </c>
      <c r="H7" s="6">
        <f>VLOOKUP(C7,'Meal Library'!$A$2:$I$237,6,FALSE())</f>
        <v>19</v>
      </c>
      <c r="I7" s="6">
        <f>VLOOKUP(C7,'Meal Library'!$A$2:$I$237,7,FALSE())</f>
        <v>22</v>
      </c>
    </row>
    <row r="8" spans="1:9" ht="28" x14ac:dyDescent="0.2">
      <c r="A8" s="7"/>
      <c r="B8" s="7" t="s">
        <v>784</v>
      </c>
      <c r="C8" s="6">
        <v>230</v>
      </c>
      <c r="D8" s="7" t="str">
        <f>VLOOKUP(C8,'Meal Library'!$A$2:$I$237,2,FALSE())</f>
        <v>Banana (1 piece)</v>
      </c>
      <c r="E8" s="7" t="str">
        <f>VLOOKUP(C8,'Meal Library'!$A$2:$I$237,9,FALSE())</f>
        <v>1 Banana from the Fruits menu. Verified via Add-to-Cart gate at localfoodz.co/menu/fruits.</v>
      </c>
      <c r="F8" s="6">
        <f>VLOOKUP(C8,'Meal Library'!$A$2:$I$237,4,FALSE())</f>
        <v>110</v>
      </c>
      <c r="G8" s="6">
        <f>VLOOKUP(C8,'Meal Library'!$A$2:$I$237,5,FALSE())</f>
        <v>1</v>
      </c>
      <c r="H8" s="6">
        <f>VLOOKUP(C8,'Meal Library'!$A$2:$I$237,6,FALSE())</f>
        <v>27</v>
      </c>
      <c r="I8" s="6">
        <f>VLOOKUP(C8,'Meal Library'!$A$2:$I$237,7,FALSE())</f>
        <v>0</v>
      </c>
    </row>
    <row r="9" spans="1:9" x14ac:dyDescent="0.2">
      <c r="A9" s="10" t="s">
        <v>780</v>
      </c>
      <c r="B9" s="10" t="s">
        <v>853</v>
      </c>
      <c r="C9" s="10"/>
      <c r="D9" s="10"/>
      <c r="E9" s="10"/>
      <c r="F9" s="10">
        <f>SUM(F5:F8)</f>
        <v>1740</v>
      </c>
      <c r="G9" s="10">
        <f>SUM(G5:G8)</f>
        <v>126</v>
      </c>
      <c r="H9" s="10">
        <f>SUM(H5:H8)</f>
        <v>182</v>
      </c>
      <c r="I9" s="10">
        <f>SUM(I5:I8)</f>
        <v>59</v>
      </c>
    </row>
    <row r="11" spans="1:9" ht="42" x14ac:dyDescent="0.2">
      <c r="A11" s="7" t="s">
        <v>790</v>
      </c>
      <c r="B11" s="7" t="s">
        <v>781</v>
      </c>
      <c r="C11" s="6">
        <v>107</v>
      </c>
      <c r="D11" s="7" t="str">
        <f>VLOOKUP(C11,'Meal Library'!$A$2:$I$237,2,FALSE())</f>
        <v>Teriyaki Bowl</v>
      </c>
      <c r="E11" s="7" t="str">
        <f>VLOOKUP(C11,'Meal Library'!$A$2:$I$237,9,FALSE())</f>
        <v>6 oz Chicken Teriyaki + 6 oz Brown Rice + 6 oz Roasted Veg Medley + 2 tbsp Garlic Ginger Glaze. Verified via Add-to-Cart gate.</v>
      </c>
      <c r="F11" s="6">
        <f>VLOOKUP(C11,'Meal Library'!$A$2:$I$237,4,FALSE())</f>
        <v>650</v>
      </c>
      <c r="G11" s="6">
        <f>VLOOKUP(C11,'Meal Library'!$A$2:$I$237,5,FALSE())</f>
        <v>45</v>
      </c>
      <c r="H11" s="6">
        <f>VLOOKUP(C11,'Meal Library'!$A$2:$I$237,6,FALSE())</f>
        <v>79</v>
      </c>
      <c r="I11" s="6">
        <f>VLOOKUP(C11,'Meal Library'!$A$2:$I$237,7,FALSE())</f>
        <v>20</v>
      </c>
    </row>
    <row r="12" spans="1:9" ht="28" x14ac:dyDescent="0.2">
      <c r="A12" s="7"/>
      <c r="B12" s="7" t="s">
        <v>782</v>
      </c>
      <c r="C12" s="6">
        <v>124</v>
      </c>
      <c r="D12" s="7" t="str">
        <f>VLOOKUP(C12,'Meal Library'!$A$2:$I$237,2,FALSE())</f>
        <v>Vegan Meatballs w/ Pasta Marinara</v>
      </c>
      <c r="E12" s="7" t="str">
        <f>VLOOKUP(C12,'Meal Library'!$A$2:$I$237,9,FALSE())</f>
        <v>6 Vegan Meatballs + 6 oz Whole Wheat Penne + 1 cup Marinara + .25 oz Parmesan. Verified via Add-to-Cart gate.</v>
      </c>
      <c r="F12" s="6">
        <f>VLOOKUP(C12,'Meal Library'!$A$2:$I$237,4,FALSE())</f>
        <v>650</v>
      </c>
      <c r="G12" s="6">
        <f>VLOOKUP(C12,'Meal Library'!$A$2:$I$237,5,FALSE())</f>
        <v>39</v>
      </c>
      <c r="H12" s="6">
        <f>VLOOKUP(C12,'Meal Library'!$A$2:$I$237,6,FALSE())</f>
        <v>77</v>
      </c>
      <c r="I12" s="6">
        <f>VLOOKUP(C12,'Meal Library'!$A$2:$I$237,7,FALSE())</f>
        <v>24</v>
      </c>
    </row>
    <row r="13" spans="1:9" ht="28" x14ac:dyDescent="0.2">
      <c r="A13" s="7"/>
      <c r="B13" s="7" t="s">
        <v>783</v>
      </c>
      <c r="C13" s="6">
        <v>600</v>
      </c>
      <c r="D13" s="7" t="str">
        <f>VLOOKUP(C13,'Meal Library'!$A$2:$I$237,2,FALSE())</f>
        <v>CM Smoked Paprika Chicken Breast (4oz)</v>
      </c>
      <c r="E13" s="7" t="str">
        <f>VLOOKUP(C13,'Meal Library'!$A$2:$I$237,9,FALSE())</f>
        <v>4 oz Smoked Paprika Chicken Breast from Customized Meals</v>
      </c>
      <c r="F13" s="6">
        <f>VLOOKUP(C13,'Meal Library'!$A$2:$I$237,4,FALSE())</f>
        <v>170</v>
      </c>
      <c r="G13" s="6">
        <f>VLOOKUP(C13,'Meal Library'!$A$2:$I$237,5,FALSE())</f>
        <v>33</v>
      </c>
      <c r="H13" s="6">
        <f>VLOOKUP(C13,'Meal Library'!$A$2:$I$237,6,FALSE())</f>
        <v>2</v>
      </c>
      <c r="I13" s="6">
        <f>VLOOKUP(C13,'Meal Library'!$A$2:$I$237,7,FALSE())</f>
        <v>3.5</v>
      </c>
    </row>
    <row r="14" spans="1:9" x14ac:dyDescent="0.2">
      <c r="A14" s="10" t="s">
        <v>790</v>
      </c>
      <c r="B14" s="10" t="s">
        <v>853</v>
      </c>
      <c r="C14" s="10"/>
      <c r="D14" s="10"/>
      <c r="E14" s="10"/>
      <c r="F14" s="10">
        <f>SUM(F11:F13)</f>
        <v>1470</v>
      </c>
      <c r="G14" s="10">
        <f>SUM(G11:G13)</f>
        <v>117</v>
      </c>
      <c r="H14" s="10">
        <f>SUM(H11:H13)</f>
        <v>158</v>
      </c>
      <c r="I14" s="10">
        <f>SUM(I11:I13)</f>
        <v>47.5</v>
      </c>
    </row>
    <row r="16" spans="1:9" ht="28" x14ac:dyDescent="0.2">
      <c r="A16" s="7" t="s">
        <v>791</v>
      </c>
      <c r="B16" s="7" t="s">
        <v>781</v>
      </c>
      <c r="C16" s="6">
        <v>124</v>
      </c>
      <c r="D16" s="7" t="str">
        <f>VLOOKUP(C16,'Meal Library'!$A$2:$I$237,2,FALSE())</f>
        <v>Vegan Meatballs w/ Pasta Marinara</v>
      </c>
      <c r="E16" s="7" t="str">
        <f>VLOOKUP(C16,'Meal Library'!$A$2:$I$237,9,FALSE())</f>
        <v>6 Vegan Meatballs + 6 oz Whole Wheat Penne + 1 cup Marinara + .25 oz Parmesan. Verified via Add-to-Cart gate.</v>
      </c>
      <c r="F16" s="6">
        <f>VLOOKUP(C16,'Meal Library'!$A$2:$I$237,4,FALSE())</f>
        <v>650</v>
      </c>
      <c r="G16" s="6">
        <f>VLOOKUP(C16,'Meal Library'!$A$2:$I$237,5,FALSE())</f>
        <v>39</v>
      </c>
      <c r="H16" s="6">
        <f>VLOOKUP(C16,'Meal Library'!$A$2:$I$237,6,FALSE())</f>
        <v>77</v>
      </c>
      <c r="I16" s="6">
        <f>VLOOKUP(C16,'Meal Library'!$A$2:$I$237,7,FALSE())</f>
        <v>24</v>
      </c>
    </row>
    <row r="17" spans="1:9" ht="42" x14ac:dyDescent="0.2">
      <c r="A17" s="7"/>
      <c r="B17" s="7" t="s">
        <v>782</v>
      </c>
      <c r="C17" s="6">
        <v>128</v>
      </c>
      <c r="D17" s="7" t="str">
        <f>VLOOKUP(C17,'Meal Library'!$A$2:$I$237,2,FALSE())</f>
        <v>Build-Your-Own Pasta Bowl</v>
      </c>
      <c r="E17" s="7" t="str">
        <f>VLOOKUP(C17,'Meal Library'!$A$2:$I$237,9,FALSE())</f>
        <v>6 oz Smoked Paprika Chicken Breast + 6 oz Whole Wheat Penne Pasta + 6 oz Broccoli + 4 tbsp Red Bell Pepper Sauce + 2 tbsp Cheddar. Verified via Add-to-Cart gate.</v>
      </c>
      <c r="F17" s="6">
        <f>VLOOKUP(C17,'Meal Library'!$A$2:$I$237,4,FALSE())</f>
        <v>650</v>
      </c>
      <c r="G17" s="6">
        <f>VLOOKUP(C17,'Meal Library'!$A$2:$I$237,5,FALSE())</f>
        <v>69</v>
      </c>
      <c r="H17" s="6">
        <f>VLOOKUP(C17,'Meal Library'!$A$2:$I$237,6,FALSE())</f>
        <v>68</v>
      </c>
      <c r="I17" s="6">
        <f>VLOOKUP(C17,'Meal Library'!$A$2:$I$237,7,FALSE())</f>
        <v>16</v>
      </c>
    </row>
    <row r="18" spans="1:9" ht="28" x14ac:dyDescent="0.2">
      <c r="A18" s="7"/>
      <c r="B18" s="7" t="s">
        <v>783</v>
      </c>
      <c r="C18" s="6">
        <v>98</v>
      </c>
      <c r="D18" s="7" t="str">
        <f>VLOOKUP(C18,'Meal Library'!$A$2:$I$237,2,FALSE())</f>
        <v>Balanced Snack Pack</v>
      </c>
      <c r="E18" s="7" t="str">
        <f>VLOOKUP(C18,'Meal Library'!$A$2:$I$237,9,FALSE())</f>
        <v>Carrot+Celery + 2oz Hummus + 1 Hard Boiled Egg + 2oz Cheddar + .5 cup Edamame. Verified via Add-to-Cart gate.</v>
      </c>
      <c r="F18" s="6">
        <f>VLOOKUP(C18,'Meal Library'!$A$2:$I$237,4,FALSE())</f>
        <v>340</v>
      </c>
      <c r="G18" s="6">
        <f>VLOOKUP(C18,'Meal Library'!$A$2:$I$237,5,FALSE())</f>
        <v>21</v>
      </c>
      <c r="H18" s="6">
        <f>VLOOKUP(C18,'Meal Library'!$A$2:$I$237,6,FALSE())</f>
        <v>23</v>
      </c>
      <c r="I18" s="6">
        <f>VLOOKUP(C18,'Meal Library'!$A$2:$I$237,7,FALSE())</f>
        <v>19</v>
      </c>
    </row>
    <row r="19" spans="1:9" x14ac:dyDescent="0.2">
      <c r="A19" s="10" t="s">
        <v>791</v>
      </c>
      <c r="B19" s="10" t="s">
        <v>853</v>
      </c>
      <c r="C19" s="10"/>
      <c r="D19" s="10"/>
      <c r="E19" s="10"/>
      <c r="F19" s="10">
        <f>SUM(F16:F18)</f>
        <v>1640</v>
      </c>
      <c r="G19" s="10">
        <f>SUM(G16:G18)</f>
        <v>129</v>
      </c>
      <c r="H19" s="10">
        <f>SUM(H16:H18)</f>
        <v>168</v>
      </c>
      <c r="I19" s="10">
        <f>SUM(I16:I18)</f>
        <v>59</v>
      </c>
    </row>
    <row r="21" spans="1:9" ht="28" x14ac:dyDescent="0.2">
      <c r="A21" s="7" t="s">
        <v>793</v>
      </c>
      <c r="B21" s="7" t="s">
        <v>781</v>
      </c>
      <c r="C21" s="6">
        <v>27</v>
      </c>
      <c r="D21" s="7" t="str">
        <f>VLOOKUP(C21,'Meal Library'!$A$2:$I$237,2,FALSE())</f>
        <v>Chicken Fajitas</v>
      </c>
      <c r="E21" s="7" t="str">
        <f>VLOOKUP(C21,'Meal Library'!$A$2:$I$237,9,FALSE())</f>
        <v>6 oz Chicken Fajitas + 6 oz White Rice + sauce. Verified via Add-to-Cart gate.</v>
      </c>
      <c r="F21" s="6">
        <f>VLOOKUP(C21,'Meal Library'!$A$2:$I$237,4,FALSE())</f>
        <v>560</v>
      </c>
      <c r="G21" s="6">
        <f>VLOOKUP(C21,'Meal Library'!$A$2:$I$237,5,FALSE())</f>
        <v>41</v>
      </c>
      <c r="H21" s="6">
        <f>VLOOKUP(C21,'Meal Library'!$A$2:$I$237,6,FALSE())</f>
        <v>57</v>
      </c>
      <c r="I21" s="6">
        <f>VLOOKUP(C21,'Meal Library'!$A$2:$I$237,7,FALSE())</f>
        <v>17</v>
      </c>
    </row>
    <row r="22" spans="1:9" ht="28" x14ac:dyDescent="0.2">
      <c r="A22" s="7"/>
      <c r="B22" s="7" t="s">
        <v>782</v>
      </c>
      <c r="C22" s="6">
        <v>312</v>
      </c>
      <c r="D22" s="7" t="str">
        <f>VLOOKUP(C22,'Meal Library'!$A$2:$I$237,2,FALSE())</f>
        <v>BYO: Chicken Tikka + Brown Rice + Cauliflower Rice</v>
      </c>
      <c r="E22" s="7" t="str">
        <f>VLOOKUP(C22,'Meal Library'!$A$2:$I$237,9,FALSE())</f>
        <v>6 oz Chicken Tikka + 4 oz Brown Rice + 1 cup Lime and Scallion Cauliflower Rice</v>
      </c>
      <c r="F22" s="6">
        <f>VLOOKUP(C22,'Meal Library'!$A$2:$I$237,4,FALSE())</f>
        <v>615</v>
      </c>
      <c r="G22" s="6">
        <f>VLOOKUP(C22,'Meal Library'!$A$2:$I$237,5,FALSE())</f>
        <v>62</v>
      </c>
      <c r="H22" s="6">
        <f>VLOOKUP(C22,'Meal Library'!$A$2:$I$237,6,FALSE())</f>
        <v>53</v>
      </c>
      <c r="I22" s="6">
        <f>VLOOKUP(C22,'Meal Library'!$A$2:$I$237,7,FALSE())</f>
        <v>21</v>
      </c>
    </row>
    <row r="23" spans="1:9" x14ac:dyDescent="0.2">
      <c r="A23" s="7"/>
      <c r="B23" s="7" t="s">
        <v>783</v>
      </c>
      <c r="C23" s="6">
        <v>118</v>
      </c>
      <c r="D23" s="7" t="str">
        <f>VLOOKUP(C23,'Meal Library'!$A$2:$I$237,2,FALSE())</f>
        <v>Yogurt Breakfast</v>
      </c>
      <c r="E23" s="7" t="str">
        <f>VLOOKUP(C23,'Meal Library'!$A$2:$I$237,9,FALSE())</f>
        <v>Original Large Yogurt</v>
      </c>
      <c r="F23" s="6">
        <f>VLOOKUP(C23,'Meal Library'!$A$2:$I$237,4,FALSE())</f>
        <v>400</v>
      </c>
      <c r="G23" s="6">
        <f>VLOOKUP(C23,'Meal Library'!$A$2:$I$237,5,FALSE())</f>
        <v>26</v>
      </c>
      <c r="H23" s="6">
        <f>VLOOKUP(C23,'Meal Library'!$A$2:$I$237,6,FALSE())</f>
        <v>41</v>
      </c>
      <c r="I23" s="6">
        <f>VLOOKUP(C23,'Meal Library'!$A$2:$I$237,7,FALSE())</f>
        <v>17</v>
      </c>
    </row>
    <row r="24" spans="1:9" x14ac:dyDescent="0.2">
      <c r="A24" s="7"/>
      <c r="B24" s="7" t="s">
        <v>784</v>
      </c>
      <c r="C24" s="6">
        <v>662</v>
      </c>
      <c r="D24" s="7" t="str">
        <f>VLOOKUP(C24,'Meal Library'!$A$2:$I$237,2,FALSE())</f>
        <v>CM Fajita Veg Mix (4oz)</v>
      </c>
      <c r="E24" s="7" t="str">
        <f>VLOOKUP(C24,'Meal Library'!$A$2:$I$237,9,FALSE())</f>
        <v>4 oz Fajita Veg Mix from Customized Meals</v>
      </c>
      <c r="F24" s="6">
        <f>VLOOKUP(C24,'Meal Library'!$A$2:$I$237,4,FALSE())</f>
        <v>80</v>
      </c>
      <c r="G24" s="6">
        <f>VLOOKUP(C24,'Meal Library'!$A$2:$I$237,5,FALSE())</f>
        <v>2</v>
      </c>
      <c r="H24" s="6">
        <f>VLOOKUP(C24,'Meal Library'!$A$2:$I$237,6,FALSE())</f>
        <v>13</v>
      </c>
      <c r="I24" s="6">
        <f>VLOOKUP(C24,'Meal Library'!$A$2:$I$237,7,FALSE())</f>
        <v>3</v>
      </c>
    </row>
    <row r="25" spans="1:9" x14ac:dyDescent="0.2">
      <c r="A25" s="10" t="s">
        <v>793</v>
      </c>
      <c r="B25" s="10" t="s">
        <v>853</v>
      </c>
      <c r="C25" s="10"/>
      <c r="D25" s="10"/>
      <c r="E25" s="10"/>
      <c r="F25" s="10">
        <f>SUM(F21:F24)</f>
        <v>1655</v>
      </c>
      <c r="G25" s="10">
        <f>SUM(G21:G24)</f>
        <v>131</v>
      </c>
      <c r="H25" s="10">
        <f>SUM(H21:H24)</f>
        <v>164</v>
      </c>
      <c r="I25" s="10">
        <f>SUM(I21:I24)</f>
        <v>58</v>
      </c>
    </row>
    <row r="27" spans="1:9" ht="42" x14ac:dyDescent="0.2">
      <c r="A27" s="7" t="s">
        <v>794</v>
      </c>
      <c r="B27" s="7" t="s">
        <v>781</v>
      </c>
      <c r="C27" s="6">
        <v>64</v>
      </c>
      <c r="D27" s="7" t="str">
        <f>VLOOKUP(C27,'Meal Library'!$A$2:$I$237,2,FALSE())</f>
        <v>Shrimp &amp; Veg Pasta Marinara</v>
      </c>
      <c r="E27" s="7" t="str">
        <f>VLOOKUP(C27,'Meal Library'!$A$2:$I$237,9,FALSE())</f>
        <v>6 oz Cajun Shrimp + 6 oz Whole Wheat Penne + 4 oz Roasted Veg Medley + 1 cup Marinara + .25 oz Parmesan. Verified via Add-to-Cart gate.</v>
      </c>
      <c r="F27" s="6">
        <f>VLOOKUP(C27,'Meal Library'!$A$2:$I$237,4,FALSE())</f>
        <v>680</v>
      </c>
      <c r="G27" s="6">
        <f>VLOOKUP(C27,'Meal Library'!$A$2:$I$237,5,FALSE())</f>
        <v>40</v>
      </c>
      <c r="H27" s="6">
        <f>VLOOKUP(C27,'Meal Library'!$A$2:$I$237,6,FALSE())</f>
        <v>82</v>
      </c>
      <c r="I27" s="6">
        <f>VLOOKUP(C27,'Meal Library'!$A$2:$I$237,7,FALSE())</f>
        <v>25</v>
      </c>
    </row>
    <row r="28" spans="1:9" ht="42" x14ac:dyDescent="0.2">
      <c r="A28" s="7"/>
      <c r="B28" s="7" t="s">
        <v>782</v>
      </c>
      <c r="C28" s="6">
        <v>42</v>
      </c>
      <c r="D28" s="7" t="str">
        <f>VLOOKUP(C28,'Meal Library'!$A$2:$I$237,2,FALSE())</f>
        <v>Banza Pasta Smoked Paprika Chicken</v>
      </c>
      <c r="E28" s="7" t="str">
        <f>VLOOKUP(C28,'Meal Library'!$A$2:$I$237,9,FALSE())</f>
        <v>4 oz Smoked Paprika Chicken Thigh + 6 oz Banza Chickpea Pasta + 1 cup Creamy Cashew Sauce + 1 tbsp Cheddar Cheese. Verified via Add-to-Cart gate.</v>
      </c>
      <c r="F28" s="6">
        <f>VLOOKUP(C28,'Meal Library'!$A$2:$I$237,4,FALSE())</f>
        <v>550</v>
      </c>
      <c r="G28" s="6">
        <f>VLOOKUP(C28,'Meal Library'!$A$2:$I$237,5,FALSE())</f>
        <v>47</v>
      </c>
      <c r="H28" s="6">
        <f>VLOOKUP(C28,'Meal Library'!$A$2:$I$237,6,FALSE())</f>
        <v>56</v>
      </c>
      <c r="I28" s="6">
        <f>VLOOKUP(C28,'Meal Library'!$A$2:$I$237,7,FALSE())</f>
        <v>17</v>
      </c>
    </row>
    <row r="29" spans="1:9" x14ac:dyDescent="0.2">
      <c r="A29" s="7"/>
      <c r="B29" s="7" t="s">
        <v>783</v>
      </c>
      <c r="C29" s="6">
        <v>304</v>
      </c>
      <c r="D29" s="7" t="str">
        <f>VLOOKUP(C29,'Meal Library'!$A$2:$I$237,2,FALSE())</f>
        <v>BYO: Ginger Soy Tilapia + Brown Rice + Spinach</v>
      </c>
      <c r="E29" s="7" t="str">
        <f>VLOOKUP(C29,'Meal Library'!$A$2:$I$237,9,FALSE())</f>
        <v>6 oz Ginger Soy Tilapia + 4 oz Brown Rice + 1 cup Spinach</v>
      </c>
      <c r="F29" s="6">
        <f>VLOOKUP(C29,'Meal Library'!$A$2:$I$237,4,FALSE())</f>
        <v>360</v>
      </c>
      <c r="G29" s="6">
        <f>VLOOKUP(C29,'Meal Library'!$A$2:$I$237,5,FALSE())</f>
        <v>45</v>
      </c>
      <c r="H29" s="6">
        <f>VLOOKUP(C29,'Meal Library'!$A$2:$I$237,6,FALSE())</f>
        <v>30</v>
      </c>
      <c r="I29" s="6">
        <f>VLOOKUP(C29,'Meal Library'!$A$2:$I$237,7,FALSE())</f>
        <v>9</v>
      </c>
    </row>
    <row r="30" spans="1:9" x14ac:dyDescent="0.2">
      <c r="A30" s="7"/>
      <c r="B30" s="7" t="s">
        <v>784</v>
      </c>
      <c r="C30" s="6">
        <v>657</v>
      </c>
      <c r="D30" s="7" t="str">
        <f>VLOOKUP(C30,'Meal Library'!$A$2:$I$237,2,FALSE())</f>
        <v>CM Roasted Garlic Zucchini (4oz)</v>
      </c>
      <c r="E30" s="7" t="str">
        <f>VLOOKUP(C30,'Meal Library'!$A$2:$I$237,9,FALSE())</f>
        <v>4 oz Roasted Garlic Zucchini from Customized Meals</v>
      </c>
      <c r="F30" s="6">
        <f>VLOOKUP(C30,'Meal Library'!$A$2:$I$237,4,FALSE())</f>
        <v>50</v>
      </c>
      <c r="G30" s="6">
        <f>VLOOKUP(C30,'Meal Library'!$A$2:$I$237,5,FALSE())</f>
        <v>1</v>
      </c>
      <c r="H30" s="6">
        <f>VLOOKUP(C30,'Meal Library'!$A$2:$I$237,6,FALSE())</f>
        <v>4</v>
      </c>
      <c r="I30" s="6">
        <f>VLOOKUP(C30,'Meal Library'!$A$2:$I$237,7,FALSE())</f>
        <v>4</v>
      </c>
    </row>
    <row r="31" spans="1:9" x14ac:dyDescent="0.2">
      <c r="A31" s="7"/>
      <c r="B31" s="7" t="s">
        <v>785</v>
      </c>
      <c r="C31" s="6">
        <v>667</v>
      </c>
      <c r="D31" s="7" t="str">
        <f>VLOOKUP(C31,'Meal Library'!$A$2:$I$237,2,FALSE())</f>
        <v>CM Spinach (1 cup)</v>
      </c>
      <c r="E31" s="7" t="str">
        <f>VLOOKUP(C31,'Meal Library'!$A$2:$I$237,9,FALSE())</f>
        <v>1 cup Spinach from Customized Meals</v>
      </c>
      <c r="F31" s="6">
        <f>VLOOKUP(C31,'Meal Library'!$A$2:$I$237,4,FALSE())</f>
        <v>5</v>
      </c>
      <c r="G31" s="6">
        <f>VLOOKUP(C31,'Meal Library'!$A$2:$I$237,5,FALSE())</f>
        <v>1</v>
      </c>
      <c r="H31" s="6">
        <f>VLOOKUP(C31,'Meal Library'!$A$2:$I$237,6,FALSE())</f>
        <v>1</v>
      </c>
      <c r="I31" s="6">
        <f>VLOOKUP(C31,'Meal Library'!$A$2:$I$237,7,FALSE())</f>
        <v>0</v>
      </c>
    </row>
    <row r="32" spans="1:9" x14ac:dyDescent="0.2">
      <c r="A32" s="10" t="s">
        <v>794</v>
      </c>
      <c r="B32" s="10" t="s">
        <v>853</v>
      </c>
      <c r="C32" s="10"/>
      <c r="D32" s="10"/>
      <c r="E32" s="10"/>
      <c r="F32" s="10">
        <f>SUM(F27:F31)</f>
        <v>1645</v>
      </c>
      <c r="G32" s="10">
        <f>SUM(G27:G31)</f>
        <v>134</v>
      </c>
      <c r="H32" s="10">
        <f>SUM(H27:H31)</f>
        <v>173</v>
      </c>
      <c r="I32" s="10">
        <f>SUM(I27:I31)</f>
        <v>55</v>
      </c>
    </row>
    <row r="34" spans="1:9" ht="42" x14ac:dyDescent="0.2">
      <c r="A34" s="7" t="s">
        <v>795</v>
      </c>
      <c r="B34" s="7" t="s">
        <v>781</v>
      </c>
      <c r="C34" s="6">
        <v>24</v>
      </c>
      <c r="D34" s="7" t="str">
        <f>VLOOKUP(C34,'Meal Library'!$A$2:$I$237,2,FALSE())</f>
        <v>Greek Chicken Pasta</v>
      </c>
      <c r="E34" s="7" t="str">
        <f>VLOOKUP(C34,'Meal Library'!$A$2:$I$237,9,FALSE())</f>
        <v>4 oz Sous vide Chicken Breast + 6 oz Whole Wheat Penne + 6 oz Blanched Broccoli + 1 cup Creamy Cashew Sauce + 1 oz Feta. Verified via Add-to-Cart gate.</v>
      </c>
      <c r="F34" s="6">
        <f>VLOOKUP(C34,'Meal Library'!$A$2:$I$237,4,FALSE())</f>
        <v>570</v>
      </c>
      <c r="G34" s="6">
        <f>VLOOKUP(C34,'Meal Library'!$A$2:$I$237,5,FALSE())</f>
        <v>54</v>
      </c>
      <c r="H34" s="6">
        <f>VLOOKUP(C34,'Meal Library'!$A$2:$I$237,6,FALSE())</f>
        <v>65</v>
      </c>
      <c r="I34" s="6">
        <f>VLOOKUP(C34,'Meal Library'!$A$2:$I$237,7,FALSE())</f>
        <v>15</v>
      </c>
    </row>
    <row r="35" spans="1:9" ht="42" x14ac:dyDescent="0.2">
      <c r="A35" s="7"/>
      <c r="B35" s="7" t="s">
        <v>782</v>
      </c>
      <c r="C35" s="6">
        <v>128</v>
      </c>
      <c r="D35" s="7" t="str">
        <f>VLOOKUP(C35,'Meal Library'!$A$2:$I$237,2,FALSE())</f>
        <v>Build-Your-Own Pasta Bowl</v>
      </c>
      <c r="E35" s="7" t="str">
        <f>VLOOKUP(C35,'Meal Library'!$A$2:$I$237,9,FALSE())</f>
        <v>6 oz Smoked Paprika Chicken Breast + 6 oz Whole Wheat Penne Pasta + 6 oz Broccoli + 4 tbsp Red Bell Pepper Sauce + 2 tbsp Cheddar. Verified via Add-to-Cart gate.</v>
      </c>
      <c r="F35" s="6">
        <f>VLOOKUP(C35,'Meal Library'!$A$2:$I$237,4,FALSE())</f>
        <v>650</v>
      </c>
      <c r="G35" s="6">
        <f>VLOOKUP(C35,'Meal Library'!$A$2:$I$237,5,FALSE())</f>
        <v>69</v>
      </c>
      <c r="H35" s="6">
        <f>VLOOKUP(C35,'Meal Library'!$A$2:$I$237,6,FALSE())</f>
        <v>68</v>
      </c>
      <c r="I35" s="6">
        <f>VLOOKUP(C35,'Meal Library'!$A$2:$I$237,7,FALSE())</f>
        <v>16</v>
      </c>
    </row>
    <row r="36" spans="1:9" ht="28" x14ac:dyDescent="0.2">
      <c r="A36" s="7"/>
      <c r="B36" s="7" t="s">
        <v>783</v>
      </c>
      <c r="C36" s="6">
        <v>100</v>
      </c>
      <c r="D36" s="7" t="str">
        <f>VLOOKUP(C36,'Meal Library'!$A$2:$I$237,2,FALSE())</f>
        <v>Greek Cucumber Salad (no protein)</v>
      </c>
      <c r="E36" s="7" t="str">
        <f>VLOOKUP(C36,'Meal Library'!$A$2:$I$237,9,FALSE())</f>
        <v>1 Unit Greek Cucumber Salad + 2 tbsp Greek Dressing, no protein. Verified via Add-to-Cart gate.</v>
      </c>
      <c r="F36" s="6">
        <f>VLOOKUP(C36,'Meal Library'!$A$2:$I$237,4,FALSE())</f>
        <v>250</v>
      </c>
      <c r="G36" s="6">
        <f>VLOOKUP(C36,'Meal Library'!$A$2:$I$237,5,FALSE())</f>
        <v>6</v>
      </c>
      <c r="H36" s="6">
        <f>VLOOKUP(C36,'Meal Library'!$A$2:$I$237,6,FALSE())</f>
        <v>11</v>
      </c>
      <c r="I36" s="6">
        <f>VLOOKUP(C36,'Meal Library'!$A$2:$I$237,7,FALSE())</f>
        <v>20</v>
      </c>
    </row>
    <row r="37" spans="1:9" ht="28" x14ac:dyDescent="0.2">
      <c r="A37" s="7"/>
      <c r="B37" s="7" t="s">
        <v>784</v>
      </c>
      <c r="C37" s="6">
        <v>231</v>
      </c>
      <c r="D37" s="7" t="str">
        <f>VLOOKUP(C37,'Meal Library'!$A$2:$I$237,2,FALSE())</f>
        <v>Apple (1 cup)</v>
      </c>
      <c r="E37" s="7" t="str">
        <f>VLOOKUP(C37,'Meal Library'!$A$2:$I$237,9,FALSE())</f>
        <v>1 Cup sliced Apple from the Fruits menu. Verified via Add-to-Cart gate at localfoodz.co/menu/fruits.</v>
      </c>
      <c r="F37" s="6">
        <f>VLOOKUP(C37,'Meal Library'!$A$2:$I$237,4,FALSE())</f>
        <v>90</v>
      </c>
      <c r="G37" s="6">
        <f>VLOOKUP(C37,'Meal Library'!$A$2:$I$237,5,FALSE())</f>
        <v>0</v>
      </c>
      <c r="H37" s="6">
        <f>VLOOKUP(C37,'Meal Library'!$A$2:$I$237,6,FALSE())</f>
        <v>25</v>
      </c>
      <c r="I37" s="6">
        <f>VLOOKUP(C37,'Meal Library'!$A$2:$I$237,7,FALSE())</f>
        <v>0</v>
      </c>
    </row>
    <row r="38" spans="1:9" x14ac:dyDescent="0.2">
      <c r="A38" s="7"/>
      <c r="B38" s="7" t="s">
        <v>785</v>
      </c>
      <c r="C38" s="6">
        <v>663</v>
      </c>
      <c r="D38" s="7" t="str">
        <f>VLOOKUP(C38,'Meal Library'!$A$2:$I$237,2,FALSE())</f>
        <v>CM Garlic Baked Mushrooms (4oz)</v>
      </c>
      <c r="E38" s="7" t="str">
        <f>VLOOKUP(C38,'Meal Library'!$A$2:$I$237,9,FALSE())</f>
        <v>4 oz Garlic Baked Mushrooms from Customized Meals</v>
      </c>
      <c r="F38" s="6">
        <f>VLOOKUP(C38,'Meal Library'!$A$2:$I$237,4,FALSE())</f>
        <v>120</v>
      </c>
      <c r="G38" s="6">
        <f>VLOOKUP(C38,'Meal Library'!$A$2:$I$237,5,FALSE())</f>
        <v>3</v>
      </c>
      <c r="H38" s="6">
        <f>VLOOKUP(C38,'Meal Library'!$A$2:$I$237,6,FALSE())</f>
        <v>5</v>
      </c>
      <c r="I38" s="6">
        <f>VLOOKUP(C38,'Meal Library'!$A$2:$I$237,7,FALSE())</f>
        <v>11</v>
      </c>
    </row>
    <row r="39" spans="1:9" x14ac:dyDescent="0.2">
      <c r="A39" s="10" t="s">
        <v>795</v>
      </c>
      <c r="B39" s="10" t="s">
        <v>853</v>
      </c>
      <c r="C39" s="10"/>
      <c r="D39" s="10"/>
      <c r="E39" s="10"/>
      <c r="F39" s="10">
        <f>SUM(F34:F38)</f>
        <v>1680</v>
      </c>
      <c r="G39" s="10">
        <f>SUM(G34:G38)</f>
        <v>132</v>
      </c>
      <c r="H39" s="10">
        <f>SUM(H34:H38)</f>
        <v>174</v>
      </c>
      <c r="I39" s="10">
        <f>SUM(I34:I38)</f>
        <v>62</v>
      </c>
    </row>
    <row r="41" spans="1:9" ht="28" x14ac:dyDescent="0.2">
      <c r="A41" s="13" t="s">
        <v>796</v>
      </c>
      <c r="B41" s="13" t="s">
        <v>781</v>
      </c>
      <c r="C41" s="14">
        <v>82</v>
      </c>
      <c r="D41" s="13" t="str">
        <f>VLOOKUP(C41,'Meal Library'!$A$2:$I$237,2,FALSE())</f>
        <v>Mediterranean Pesto Pasta Salad</v>
      </c>
      <c r="E41" s="13" t="str">
        <f>VLOOKUP(C41,'Meal Library'!$A$2:$I$237,9,FALSE())</f>
        <v>6 oz Sous vide Chicken Breast + Mediterranean Pesto Pasta. Verified via Add-to-Cart gate.</v>
      </c>
      <c r="F41" s="14">
        <f>VLOOKUP(C41,'Meal Library'!$A$2:$I$237,4,FALSE())</f>
        <v>890</v>
      </c>
      <c r="G41" s="14">
        <f>VLOOKUP(C41,'Meal Library'!$A$2:$I$237,5,FALSE())</f>
        <v>72</v>
      </c>
      <c r="H41" s="14">
        <f>VLOOKUP(C41,'Meal Library'!$A$2:$I$237,6,FALSE())</f>
        <v>71</v>
      </c>
      <c r="I41" s="14">
        <f>VLOOKUP(C41,'Meal Library'!$A$2:$I$237,7,FALSE())</f>
        <v>39</v>
      </c>
    </row>
    <row r="42" spans="1:9" ht="42" x14ac:dyDescent="0.2">
      <c r="A42" s="13"/>
      <c r="B42" s="13" t="s">
        <v>782</v>
      </c>
      <c r="C42" s="14">
        <v>105</v>
      </c>
      <c r="D42" s="13" t="str">
        <f>VLOOKUP(C42,'Meal Library'!$A$2:$I$237,2,FALSE())</f>
        <v>Hainan Chicken w/ Rice + Scallion</v>
      </c>
      <c r="E42" s="13" t="str">
        <f>VLOOKUP(C42,'Meal Library'!$A$2:$I$237,9,FALSE())</f>
        <v>6 oz Sousvide Chicken Breast + 6 oz White Rice + 6 oz Broccoli + 2 tbsp Ginger Scallion Sauce. Verified via Add-to-Cart gate.</v>
      </c>
      <c r="F42" s="14">
        <f>VLOOKUP(C42,'Meal Library'!$A$2:$I$237,4,FALSE())</f>
        <v>790</v>
      </c>
      <c r="G42" s="14">
        <f>VLOOKUP(C42,'Meal Library'!$A$2:$I$237,5,FALSE())</f>
        <v>61</v>
      </c>
      <c r="H42" s="14">
        <f>VLOOKUP(C42,'Meal Library'!$A$2:$I$237,6,FALSE())</f>
        <v>61</v>
      </c>
      <c r="I42" s="14">
        <f>VLOOKUP(C42,'Meal Library'!$A$2:$I$237,7,FALSE())</f>
        <v>34</v>
      </c>
    </row>
    <row r="43" spans="1:9" ht="28" x14ac:dyDescent="0.2">
      <c r="A43" s="13"/>
      <c r="B43" s="13" t="s">
        <v>783</v>
      </c>
      <c r="C43" s="14">
        <v>312</v>
      </c>
      <c r="D43" s="13" t="str">
        <f>VLOOKUP(C43,'Meal Library'!$A$2:$I$237,2,FALSE())</f>
        <v>BYO: Chicken Tikka + Brown Rice + Cauliflower Rice</v>
      </c>
      <c r="E43" s="13" t="str">
        <f>VLOOKUP(C43,'Meal Library'!$A$2:$I$237,9,FALSE())</f>
        <v>6 oz Chicken Tikka + 4 oz Brown Rice + 1 cup Lime and Scallion Cauliflower Rice</v>
      </c>
      <c r="F43" s="14">
        <f>VLOOKUP(C43,'Meal Library'!$A$2:$I$237,4,FALSE())</f>
        <v>615</v>
      </c>
      <c r="G43" s="14">
        <f>VLOOKUP(C43,'Meal Library'!$A$2:$I$237,5,FALSE())</f>
        <v>62</v>
      </c>
      <c r="H43" s="14">
        <f>VLOOKUP(C43,'Meal Library'!$A$2:$I$237,6,FALSE())</f>
        <v>53</v>
      </c>
      <c r="I43" s="14">
        <f>VLOOKUP(C43,'Meal Library'!$A$2:$I$237,7,FALSE())</f>
        <v>21</v>
      </c>
    </row>
    <row r="44" spans="1:9" x14ac:dyDescent="0.2">
      <c r="A44" s="13"/>
      <c r="B44" s="13" t="s">
        <v>784</v>
      </c>
      <c r="C44" s="14">
        <v>626</v>
      </c>
      <c r="D44" s="13" t="str">
        <f>VLOOKUP(C44,'Meal Library'!$A$2:$I$237,2,FALSE())</f>
        <v>CM Vegan Meatballs (3)</v>
      </c>
      <c r="E44" s="13" t="str">
        <f>VLOOKUP(C44,'Meal Library'!$A$2:$I$237,9,FALSE())</f>
        <v>3 Vegan Meatballs from Customized Meals</v>
      </c>
      <c r="F44" s="14">
        <f>VLOOKUP(C44,'Meal Library'!$A$2:$I$237,4,FALSE())</f>
        <v>140</v>
      </c>
      <c r="G44" s="14">
        <f>VLOOKUP(C44,'Meal Library'!$A$2:$I$237,5,FALSE())</f>
        <v>13</v>
      </c>
      <c r="H44" s="14">
        <f>VLOOKUP(C44,'Meal Library'!$A$2:$I$237,6,FALSE())</f>
        <v>3</v>
      </c>
      <c r="I44" s="14">
        <f>VLOOKUP(C44,'Meal Library'!$A$2:$I$237,7,FALSE())</f>
        <v>9</v>
      </c>
    </row>
    <row r="45" spans="1:9" ht="28" x14ac:dyDescent="0.2">
      <c r="A45" s="13"/>
      <c r="B45" s="13" t="s">
        <v>785</v>
      </c>
      <c r="C45" s="14">
        <v>231</v>
      </c>
      <c r="D45" s="13" t="str">
        <f>VLOOKUP(C45,'Meal Library'!$A$2:$I$237,2,FALSE())</f>
        <v>Apple (1 cup)</v>
      </c>
      <c r="E45" s="13" t="str">
        <f>VLOOKUP(C45,'Meal Library'!$A$2:$I$237,9,FALSE())</f>
        <v>1 Cup sliced Apple from the Fruits menu. Verified via Add-to-Cart gate at localfoodz.co/menu/fruits.</v>
      </c>
      <c r="F45" s="14">
        <f>VLOOKUP(C45,'Meal Library'!$A$2:$I$237,4,FALSE())</f>
        <v>90</v>
      </c>
      <c r="G45" s="14">
        <f>VLOOKUP(C45,'Meal Library'!$A$2:$I$237,5,FALSE())</f>
        <v>0</v>
      </c>
      <c r="H45" s="14">
        <f>VLOOKUP(C45,'Meal Library'!$A$2:$I$237,6,FALSE())</f>
        <v>25</v>
      </c>
      <c r="I45" s="14">
        <f>VLOOKUP(C45,'Meal Library'!$A$2:$I$237,7,FALSE())</f>
        <v>0</v>
      </c>
    </row>
    <row r="46" spans="1:9" ht="28" x14ac:dyDescent="0.2">
      <c r="A46" s="13"/>
      <c r="B46" s="13" t="s">
        <v>786</v>
      </c>
      <c r="C46" s="14">
        <v>651</v>
      </c>
      <c r="D46" s="13" t="str">
        <f>VLOOKUP(C46,'Meal Library'!$A$2:$I$237,2,FALSE())</f>
        <v>CM White Rice (4oz)</v>
      </c>
      <c r="E46" s="13" t="str">
        <f>VLOOKUP(C46,'Meal Library'!$A$2:$I$237,9,FALSE())</f>
        <v>4 oz White Rice (Steamed Jasmine Rice) from Customized Meals</v>
      </c>
      <c r="F46" s="14">
        <f>VLOOKUP(C46,'Meal Library'!$A$2:$I$237,4,FALSE())</f>
        <v>150</v>
      </c>
      <c r="G46" s="14">
        <f>VLOOKUP(C46,'Meal Library'!$A$2:$I$237,5,FALSE())</f>
        <v>3</v>
      </c>
      <c r="H46" s="14">
        <f>VLOOKUP(C46,'Meal Library'!$A$2:$I$237,6,FALSE())</f>
        <v>32</v>
      </c>
      <c r="I46" s="14">
        <f>VLOOKUP(C46,'Meal Library'!$A$2:$I$237,7,FALSE())</f>
        <v>0</v>
      </c>
    </row>
    <row r="47" spans="1:9" ht="28" x14ac:dyDescent="0.2">
      <c r="A47" s="13"/>
      <c r="B47" s="13" t="s">
        <v>787</v>
      </c>
      <c r="C47" s="14">
        <v>232</v>
      </c>
      <c r="D47" s="13" t="str">
        <f>VLOOKUP(C47,'Meal Library'!$A$2:$I$237,2,FALSE())</f>
        <v>Orange (1 cup)</v>
      </c>
      <c r="E47" s="13" t="str">
        <f>VLOOKUP(C47,'Meal Library'!$A$2:$I$237,9,FALSE())</f>
        <v>1 Cup Orange segments from the Fruits menu. Verified via Add-to-Cart gate at localfoodz.co/menu/fruits.</v>
      </c>
      <c r="F47" s="14">
        <f>VLOOKUP(C47,'Meal Library'!$A$2:$I$237,4,FALSE())</f>
        <v>70</v>
      </c>
      <c r="G47" s="14">
        <f>VLOOKUP(C47,'Meal Library'!$A$2:$I$237,5,FALSE())</f>
        <v>1</v>
      </c>
      <c r="H47" s="14">
        <f>VLOOKUP(C47,'Meal Library'!$A$2:$I$237,6,FALSE())</f>
        <v>17</v>
      </c>
      <c r="I47" s="14">
        <f>VLOOKUP(C47,'Meal Library'!$A$2:$I$237,7,FALSE())</f>
        <v>0</v>
      </c>
    </row>
    <row r="48" spans="1:9" x14ac:dyDescent="0.2">
      <c r="A48" s="10" t="s">
        <v>796</v>
      </c>
      <c r="B48" s="10" t="s">
        <v>835</v>
      </c>
      <c r="C48" s="10"/>
      <c r="D48" s="10"/>
      <c r="E48" s="10"/>
      <c r="F48" s="10">
        <f>SUM(F41:F47)</f>
        <v>2745</v>
      </c>
      <c r="G48" s="10">
        <f>SUM(G41:G47)</f>
        <v>212</v>
      </c>
      <c r="H48" s="10">
        <f>SUM(H41:H47)</f>
        <v>262</v>
      </c>
      <c r="I48" s="10">
        <f>SUM(I41:I47)</f>
        <v>103</v>
      </c>
    </row>
    <row r="50" spans="1:9" x14ac:dyDescent="0.2">
      <c r="A50" s="11"/>
      <c r="B50" s="11" t="s">
        <v>836</v>
      </c>
      <c r="C50" s="11"/>
      <c r="D50" s="11"/>
      <c r="E50" s="11"/>
      <c r="F50" s="11">
        <f>AVERAGE(F9,F14,F19,F25,F32,F39)</f>
        <v>1638.3333333333333</v>
      </c>
      <c r="G50" s="11">
        <f>AVERAGE(G9,G14,G19,G25,G32,G39)</f>
        <v>128.16666666666666</v>
      </c>
      <c r="H50" s="11">
        <f>AVERAGE(H9,H14,H19,H25,H32,H39)</f>
        <v>169.83333333333334</v>
      </c>
      <c r="I50" s="11">
        <f>AVERAGE(I9,I14,I19,I25,I32,I39)</f>
        <v>56.75</v>
      </c>
    </row>
    <row r="51" spans="1:9" x14ac:dyDescent="0.2">
      <c r="A51" s="15"/>
      <c r="B51" s="15" t="s">
        <v>837</v>
      </c>
      <c r="C51" s="15"/>
      <c r="D51" s="15"/>
      <c r="E51" s="15"/>
      <c r="F51" s="15">
        <f>F48</f>
        <v>2745</v>
      </c>
      <c r="G51" s="15">
        <f>G48</f>
        <v>212</v>
      </c>
      <c r="H51" s="15">
        <f>H48</f>
        <v>262</v>
      </c>
      <c r="I51" s="15">
        <f>I48</f>
        <v>103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0" customWidth="1"/>
    <col min="2" max="2" width="14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854</v>
      </c>
    </row>
    <row r="2" spans="1:9" x14ac:dyDescent="0.2">
      <c r="A2" s="16" t="s">
        <v>855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x14ac:dyDescent="0.2">
      <c r="A5" s="7" t="s">
        <v>856</v>
      </c>
      <c r="B5" s="7" t="s">
        <v>781</v>
      </c>
      <c r="C5" s="6">
        <v>1</v>
      </c>
      <c r="D5" s="7" t="str">
        <f>IFERROR(VLOOKUP(C5,'Meal Library'!$A$2:$I$237,2,FALSE()),"")</f>
        <v>Chicken Breast (8oz)</v>
      </c>
      <c r="E5" s="7" t="str">
        <f>IFERROR(VLOOKUP(C5,'Meal Library'!$A$2:$I$237,9,FALSE()),"")</f>
        <v>8 oz lean breast, no skin</v>
      </c>
      <c r="F5" s="6">
        <f>IFERROR(VLOOKUP(C5,'Meal Library'!$A$2:$I$237,4,FALSE()),0)</f>
        <v>380</v>
      </c>
      <c r="G5" s="6">
        <f>IFERROR(VLOOKUP(C5,'Meal Library'!$A$2:$I$237,5,FALSE()),0)</f>
        <v>70</v>
      </c>
      <c r="H5" s="6">
        <f>IFERROR(VLOOKUP(C5,'Meal Library'!$A$2:$I$237,6,FALSE()),0)</f>
        <v>3</v>
      </c>
      <c r="I5" s="6">
        <f>IFERROR(VLOOKUP(C5,'Meal Library'!$A$2:$I$237,7,FALSE()),0)</f>
        <v>9</v>
      </c>
    </row>
    <row r="6" spans="1:9" x14ac:dyDescent="0.2">
      <c r="A6" s="7"/>
      <c r="B6" s="7" t="s">
        <v>782</v>
      </c>
      <c r="C6" s="6"/>
      <c r="D6" s="7" t="str">
        <f>IFERROR(VLOOKUP(C6,'Meal Library'!$A$2:$I$237,2,FALSE()),"")</f>
        <v/>
      </c>
      <c r="E6" s="7" t="str">
        <f>IFERROR(VLOOKUP(C6,'Meal Library'!$A$2:$I$237,9,FALSE()),"")</f>
        <v/>
      </c>
      <c r="F6" s="6">
        <f>IFERROR(VLOOKUP(C6,'Meal Library'!$A$2:$I$237,4,FALSE()),0)</f>
        <v>0</v>
      </c>
      <c r="G6" s="6">
        <f>IFERROR(VLOOKUP(C6,'Meal Library'!$A$2:$I$237,5,FALSE()),0)</f>
        <v>0</v>
      </c>
      <c r="H6" s="6">
        <f>IFERROR(VLOOKUP(C6,'Meal Library'!$A$2:$I$237,6,FALSE()),0)</f>
        <v>0</v>
      </c>
      <c r="I6" s="6">
        <f>IFERROR(VLOOKUP(C6,'Meal Library'!$A$2:$I$237,7,FALSE()),0)</f>
        <v>0</v>
      </c>
    </row>
    <row r="7" spans="1:9" x14ac:dyDescent="0.2">
      <c r="A7" s="7"/>
      <c r="B7" s="7" t="s">
        <v>783</v>
      </c>
      <c r="C7" s="6"/>
      <c r="D7" s="7" t="str">
        <f>IFERROR(VLOOKUP(C7,'Meal Library'!$A$2:$I$237,2,FALSE()),"")</f>
        <v/>
      </c>
      <c r="E7" s="7" t="str">
        <f>IFERROR(VLOOKUP(C7,'Meal Library'!$A$2:$I$237,9,FALSE()),"")</f>
        <v/>
      </c>
      <c r="F7" s="6">
        <f>IFERROR(VLOOKUP(C7,'Meal Library'!$A$2:$I$237,4,FALSE()),0)</f>
        <v>0</v>
      </c>
      <c r="G7" s="6">
        <f>IFERROR(VLOOKUP(C7,'Meal Library'!$A$2:$I$237,5,FALSE()),0)</f>
        <v>0</v>
      </c>
      <c r="H7" s="6">
        <f>IFERROR(VLOOKUP(C7,'Meal Library'!$A$2:$I$237,6,FALSE()),0)</f>
        <v>0</v>
      </c>
      <c r="I7" s="6">
        <f>IFERROR(VLOOKUP(C7,'Meal Library'!$A$2:$I$237,7,FALSE()),0)</f>
        <v>0</v>
      </c>
    </row>
    <row r="8" spans="1:9" x14ac:dyDescent="0.2">
      <c r="A8" s="7"/>
      <c r="B8" s="7" t="s">
        <v>784</v>
      </c>
      <c r="C8" s="6"/>
      <c r="D8" s="7" t="str">
        <f>IFERROR(VLOOKUP(C8,'Meal Library'!$A$2:$I$237,2,FALSE()),"")</f>
        <v/>
      </c>
      <c r="E8" s="7" t="str">
        <f>IFERROR(VLOOKUP(C8,'Meal Library'!$A$2:$I$237,9,FALSE()),"")</f>
        <v/>
      </c>
      <c r="F8" s="6">
        <f>IFERROR(VLOOKUP(C8,'Meal Library'!$A$2:$I$237,4,FALSE()),0)</f>
        <v>0</v>
      </c>
      <c r="G8" s="6">
        <f>IFERROR(VLOOKUP(C8,'Meal Library'!$A$2:$I$237,5,FALSE()),0)</f>
        <v>0</v>
      </c>
      <c r="H8" s="6">
        <f>IFERROR(VLOOKUP(C8,'Meal Library'!$A$2:$I$237,6,FALSE()),0)</f>
        <v>0</v>
      </c>
      <c r="I8" s="6">
        <f>IFERROR(VLOOKUP(C8,'Meal Library'!$A$2:$I$237,7,FALSE()),0)</f>
        <v>0</v>
      </c>
    </row>
    <row r="9" spans="1:9" x14ac:dyDescent="0.2">
      <c r="A9" s="7"/>
      <c r="B9" s="7" t="s">
        <v>785</v>
      </c>
      <c r="C9" s="6"/>
      <c r="D9" s="7" t="str">
        <f>IFERROR(VLOOKUP(C9,'Meal Library'!$A$2:$I$237,2,FALSE()),"")</f>
        <v/>
      </c>
      <c r="E9" s="7" t="str">
        <f>IFERROR(VLOOKUP(C9,'Meal Library'!$A$2:$I$237,9,FALSE()),"")</f>
        <v/>
      </c>
      <c r="F9" s="6">
        <f>IFERROR(VLOOKUP(C9,'Meal Library'!$A$2:$I$237,4,FALSE()),0)</f>
        <v>0</v>
      </c>
      <c r="G9" s="6">
        <f>IFERROR(VLOOKUP(C9,'Meal Library'!$A$2:$I$237,5,FALSE()),0)</f>
        <v>0</v>
      </c>
      <c r="H9" s="6">
        <f>IFERROR(VLOOKUP(C9,'Meal Library'!$A$2:$I$237,6,FALSE()),0)</f>
        <v>0</v>
      </c>
      <c r="I9" s="6">
        <f>IFERROR(VLOOKUP(C9,'Meal Library'!$A$2:$I$237,7,FALSE()),0)</f>
        <v>0</v>
      </c>
    </row>
    <row r="10" spans="1:9" x14ac:dyDescent="0.2">
      <c r="A10" s="7"/>
      <c r="B10" s="7" t="s">
        <v>786</v>
      </c>
      <c r="C10" s="6"/>
      <c r="D10" s="7" t="str">
        <f>IFERROR(VLOOKUP(C10,'Meal Library'!$A$2:$I$237,2,FALSE()),"")</f>
        <v/>
      </c>
      <c r="E10" s="7" t="str">
        <f>IFERROR(VLOOKUP(C10,'Meal Library'!$A$2:$I$237,9,FALSE()),"")</f>
        <v/>
      </c>
      <c r="F10" s="6">
        <f>IFERROR(VLOOKUP(C10,'Meal Library'!$A$2:$I$237,4,FALSE()),0)</f>
        <v>0</v>
      </c>
      <c r="G10" s="6">
        <f>IFERROR(VLOOKUP(C10,'Meal Library'!$A$2:$I$237,5,FALSE()),0)</f>
        <v>0</v>
      </c>
      <c r="H10" s="6">
        <f>IFERROR(VLOOKUP(C10,'Meal Library'!$A$2:$I$237,6,FALSE()),0)</f>
        <v>0</v>
      </c>
      <c r="I10" s="6">
        <f>IFERROR(VLOOKUP(C10,'Meal Library'!$A$2:$I$237,7,FALSE()),0)</f>
        <v>0</v>
      </c>
    </row>
    <row r="11" spans="1:9" x14ac:dyDescent="0.2">
      <c r="A11" s="10"/>
      <c r="B11" s="10" t="s">
        <v>857</v>
      </c>
      <c r="C11" s="10"/>
      <c r="D11" s="10"/>
      <c r="E11" s="10"/>
      <c r="F11" s="10">
        <f>SUM(F5:F10)</f>
        <v>380</v>
      </c>
      <c r="G11" s="10">
        <f>SUM(G5:G10)</f>
        <v>70</v>
      </c>
      <c r="H11" s="10">
        <f>SUM(H5:H10)</f>
        <v>3</v>
      </c>
      <c r="I11" s="10">
        <f>SUM(I5:I10)</f>
        <v>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7"/>
  <sheetViews>
    <sheetView zoomScaleNormal="100" workbookViewId="0">
      <pane ySplit="1" topLeftCell="A54" activePane="bottomLeft" state="frozen"/>
      <selection pane="bottomLeft" activeCell="F68" sqref="F68"/>
    </sheetView>
  </sheetViews>
  <sheetFormatPr baseColWidth="10" defaultColWidth="8.6640625" defaultRowHeight="15" x14ac:dyDescent="0.2"/>
  <cols>
    <col min="1" max="1" width="6" customWidth="1"/>
    <col min="2" max="2" width="42" customWidth="1"/>
    <col min="3" max="3" width="55" customWidth="1"/>
    <col min="4" max="4" width="8" customWidth="1"/>
    <col min="5" max="6" width="12" customWidth="1"/>
    <col min="7" max="7" width="10" customWidth="1"/>
    <col min="8" max="8" width="16" customWidth="1"/>
    <col min="9" max="9" width="60" customWidth="1"/>
  </cols>
  <sheetData>
    <row r="1" spans="1:9" ht="16" x14ac:dyDescent="0.2">
      <c r="A1" s="5" t="s">
        <v>23</v>
      </c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31</v>
      </c>
    </row>
    <row r="2" spans="1:9" x14ac:dyDescent="0.2">
      <c r="A2" s="6">
        <v>1</v>
      </c>
      <c r="B2" s="7" t="s">
        <v>32</v>
      </c>
      <c r="C2" s="7" t="s">
        <v>33</v>
      </c>
      <c r="D2" s="6">
        <v>380</v>
      </c>
      <c r="E2" s="6">
        <v>70</v>
      </c>
      <c r="F2" s="6">
        <v>3</v>
      </c>
      <c r="G2" s="6">
        <v>9</v>
      </c>
      <c r="H2" s="7" t="s">
        <v>34</v>
      </c>
      <c r="I2" s="7" t="s">
        <v>35</v>
      </c>
    </row>
    <row r="3" spans="1:9" x14ac:dyDescent="0.2">
      <c r="A3" s="6">
        <v>2</v>
      </c>
      <c r="B3" s="7" t="s">
        <v>36</v>
      </c>
      <c r="C3" s="7" t="s">
        <v>37</v>
      </c>
      <c r="D3" s="6">
        <v>430</v>
      </c>
      <c r="E3" s="6">
        <v>56</v>
      </c>
      <c r="F3" s="6">
        <v>1</v>
      </c>
      <c r="G3" s="6">
        <v>21</v>
      </c>
      <c r="H3" s="7" t="s">
        <v>34</v>
      </c>
      <c r="I3" s="7" t="s">
        <v>38</v>
      </c>
    </row>
    <row r="4" spans="1:9" x14ac:dyDescent="0.2">
      <c r="A4" s="6">
        <v>3</v>
      </c>
      <c r="B4" s="7" t="s">
        <v>39</v>
      </c>
      <c r="C4" s="7" t="s">
        <v>40</v>
      </c>
      <c r="D4" s="6">
        <v>300</v>
      </c>
      <c r="E4" s="6">
        <v>50</v>
      </c>
      <c r="F4" s="6">
        <v>1</v>
      </c>
      <c r="G4" s="6">
        <v>11</v>
      </c>
      <c r="H4" s="7" t="s">
        <v>34</v>
      </c>
      <c r="I4" s="7" t="s">
        <v>41</v>
      </c>
    </row>
    <row r="5" spans="1:9" x14ac:dyDescent="0.2">
      <c r="A5" s="6">
        <v>4</v>
      </c>
      <c r="B5" s="7" t="s">
        <v>42</v>
      </c>
      <c r="C5" s="7" t="s">
        <v>43</v>
      </c>
      <c r="D5" s="6">
        <v>430</v>
      </c>
      <c r="E5" s="6">
        <v>46</v>
      </c>
      <c r="F5" s="6">
        <v>1</v>
      </c>
      <c r="G5" s="6">
        <v>25</v>
      </c>
      <c r="H5" s="7" t="s">
        <v>34</v>
      </c>
      <c r="I5" s="7" t="s">
        <v>44</v>
      </c>
    </row>
    <row r="6" spans="1:9" x14ac:dyDescent="0.2">
      <c r="A6" s="6">
        <v>5</v>
      </c>
      <c r="B6" s="7" t="s">
        <v>45</v>
      </c>
      <c r="C6" s="7" t="s">
        <v>46</v>
      </c>
      <c r="D6" s="6">
        <v>370</v>
      </c>
      <c r="E6" s="6">
        <v>43</v>
      </c>
      <c r="F6" s="6">
        <v>1</v>
      </c>
      <c r="G6" s="6">
        <v>21</v>
      </c>
      <c r="H6" s="7" t="s">
        <v>34</v>
      </c>
      <c r="I6" s="7" t="s">
        <v>47</v>
      </c>
    </row>
    <row r="7" spans="1:9" x14ac:dyDescent="0.2">
      <c r="A7" s="6">
        <v>6</v>
      </c>
      <c r="B7" s="7" t="s">
        <v>48</v>
      </c>
      <c r="C7" s="7" t="s">
        <v>49</v>
      </c>
      <c r="D7" s="6">
        <v>350</v>
      </c>
      <c r="E7" s="6">
        <v>45</v>
      </c>
      <c r="F7" s="6">
        <v>0</v>
      </c>
      <c r="G7" s="6">
        <v>18</v>
      </c>
      <c r="H7" s="7" t="s">
        <v>34</v>
      </c>
      <c r="I7" s="7" t="s">
        <v>50</v>
      </c>
    </row>
    <row r="8" spans="1:9" x14ac:dyDescent="0.2">
      <c r="A8" s="6">
        <v>7</v>
      </c>
      <c r="B8" s="7" t="s">
        <v>51</v>
      </c>
      <c r="C8" s="7" t="s">
        <v>52</v>
      </c>
      <c r="D8" s="6">
        <v>220</v>
      </c>
      <c r="E8" s="6">
        <v>46</v>
      </c>
      <c r="F8" s="6">
        <v>0</v>
      </c>
      <c r="G8" s="6">
        <v>4</v>
      </c>
      <c r="H8" s="7" t="s">
        <v>34</v>
      </c>
      <c r="I8" s="7" t="s">
        <v>53</v>
      </c>
    </row>
    <row r="9" spans="1:9" x14ac:dyDescent="0.2">
      <c r="A9" s="6">
        <v>8</v>
      </c>
      <c r="B9" s="7" t="s">
        <v>54</v>
      </c>
      <c r="C9" s="7" t="s">
        <v>55</v>
      </c>
      <c r="D9" s="6">
        <v>190</v>
      </c>
      <c r="E9" s="6">
        <v>30</v>
      </c>
      <c r="F9" s="6">
        <v>13</v>
      </c>
      <c r="G9" s="6">
        <v>2.5</v>
      </c>
      <c r="H9" s="7" t="s">
        <v>34</v>
      </c>
      <c r="I9" s="7" t="s">
        <v>56</v>
      </c>
    </row>
    <row r="10" spans="1:9" x14ac:dyDescent="0.2">
      <c r="A10" s="6">
        <v>9</v>
      </c>
      <c r="B10" s="7" t="s">
        <v>57</v>
      </c>
      <c r="C10" s="7" t="s">
        <v>58</v>
      </c>
      <c r="D10" s="6">
        <v>470</v>
      </c>
      <c r="E10" s="6">
        <v>69</v>
      </c>
      <c r="F10" s="6">
        <v>1</v>
      </c>
      <c r="G10" s="6">
        <v>19</v>
      </c>
      <c r="H10" s="7" t="s">
        <v>34</v>
      </c>
      <c r="I10" s="7" t="s">
        <v>59</v>
      </c>
    </row>
    <row r="11" spans="1:9" ht="28" x14ac:dyDescent="0.2">
      <c r="A11" s="6">
        <v>10</v>
      </c>
      <c r="B11" s="7" t="s">
        <v>60</v>
      </c>
      <c r="C11" s="7" t="s">
        <v>61</v>
      </c>
      <c r="D11" s="6">
        <v>540</v>
      </c>
      <c r="E11" s="6">
        <v>41</v>
      </c>
      <c r="F11" s="6">
        <v>58</v>
      </c>
      <c r="G11" s="6">
        <v>14</v>
      </c>
      <c r="H11" s="7" t="s">
        <v>62</v>
      </c>
      <c r="I11" s="7" t="s">
        <v>63</v>
      </c>
    </row>
    <row r="12" spans="1:9" x14ac:dyDescent="0.2">
      <c r="A12" s="6">
        <v>11</v>
      </c>
      <c r="B12" s="7" t="s">
        <v>64</v>
      </c>
      <c r="C12" s="7" t="s">
        <v>65</v>
      </c>
      <c r="D12" s="6">
        <v>260</v>
      </c>
      <c r="E12" s="6">
        <v>27</v>
      </c>
      <c r="F12" s="6">
        <v>8</v>
      </c>
      <c r="G12" s="6">
        <v>14</v>
      </c>
      <c r="H12" s="7" t="s">
        <v>62</v>
      </c>
      <c r="I12" s="7" t="s">
        <v>66</v>
      </c>
    </row>
    <row r="13" spans="1:9" x14ac:dyDescent="0.2">
      <c r="A13" s="6">
        <v>12</v>
      </c>
      <c r="B13" s="7" t="s">
        <v>67</v>
      </c>
      <c r="C13" s="7" t="s">
        <v>68</v>
      </c>
      <c r="D13" s="6">
        <v>530</v>
      </c>
      <c r="E13" s="6">
        <v>54</v>
      </c>
      <c r="F13" s="6">
        <v>21</v>
      </c>
      <c r="G13" s="6">
        <v>28</v>
      </c>
      <c r="H13" s="7" t="s">
        <v>62</v>
      </c>
      <c r="I13" s="7" t="s">
        <v>69</v>
      </c>
    </row>
    <row r="14" spans="1:9" x14ac:dyDescent="0.2">
      <c r="A14" s="6">
        <v>13</v>
      </c>
      <c r="B14" s="7" t="s">
        <v>70</v>
      </c>
      <c r="C14" s="7" t="s">
        <v>71</v>
      </c>
      <c r="D14" s="6">
        <v>310</v>
      </c>
      <c r="E14" s="6">
        <v>10</v>
      </c>
      <c r="F14" s="6">
        <v>55</v>
      </c>
      <c r="G14" s="6">
        <v>6</v>
      </c>
      <c r="H14" s="7" t="s">
        <v>62</v>
      </c>
      <c r="I14" s="7" t="s">
        <v>72</v>
      </c>
    </row>
    <row r="15" spans="1:9" ht="42" x14ac:dyDescent="0.2">
      <c r="A15" s="6">
        <v>14</v>
      </c>
      <c r="B15" s="7" t="s">
        <v>73</v>
      </c>
      <c r="C15" s="7" t="s">
        <v>74</v>
      </c>
      <c r="D15" s="6">
        <v>780</v>
      </c>
      <c r="E15" s="6">
        <v>64</v>
      </c>
      <c r="F15" s="6">
        <v>42</v>
      </c>
      <c r="G15" s="6">
        <v>43</v>
      </c>
      <c r="H15" s="7" t="s">
        <v>75</v>
      </c>
      <c r="I15" s="7" t="s">
        <v>76</v>
      </c>
    </row>
    <row r="16" spans="1:9" x14ac:dyDescent="0.2">
      <c r="A16" s="6">
        <v>15</v>
      </c>
      <c r="B16" s="7" t="s">
        <v>77</v>
      </c>
      <c r="C16" s="7" t="s">
        <v>78</v>
      </c>
      <c r="D16" s="6">
        <v>970</v>
      </c>
      <c r="E16" s="6">
        <v>73</v>
      </c>
      <c r="F16" s="6">
        <v>27</v>
      </c>
      <c r="G16" s="6">
        <v>66</v>
      </c>
      <c r="H16" s="7" t="s">
        <v>75</v>
      </c>
      <c r="I16" s="7" t="s">
        <v>79</v>
      </c>
    </row>
    <row r="17" spans="1:9" ht="28" x14ac:dyDescent="0.2">
      <c r="A17" s="6">
        <v>16</v>
      </c>
      <c r="B17" s="7" t="s">
        <v>80</v>
      </c>
      <c r="C17" s="7" t="s">
        <v>81</v>
      </c>
      <c r="D17" s="6">
        <v>1030</v>
      </c>
      <c r="E17" s="6">
        <v>73</v>
      </c>
      <c r="F17" s="6">
        <v>32</v>
      </c>
      <c r="G17" s="6">
        <v>72</v>
      </c>
      <c r="H17" s="7" t="s">
        <v>75</v>
      </c>
      <c r="I17" s="7" t="s">
        <v>82</v>
      </c>
    </row>
    <row r="18" spans="1:9" ht="28" x14ac:dyDescent="0.2">
      <c r="A18" s="6">
        <v>17</v>
      </c>
      <c r="B18" s="7" t="s">
        <v>83</v>
      </c>
      <c r="C18" s="7" t="s">
        <v>84</v>
      </c>
      <c r="D18" s="6">
        <v>1170</v>
      </c>
      <c r="E18" s="6">
        <v>59</v>
      </c>
      <c r="F18" s="6">
        <v>33</v>
      </c>
      <c r="G18" s="6">
        <v>91</v>
      </c>
      <c r="H18" s="7" t="s">
        <v>75</v>
      </c>
      <c r="I18" s="7" t="s">
        <v>85</v>
      </c>
    </row>
    <row r="19" spans="1:9" x14ac:dyDescent="0.2">
      <c r="A19" s="6">
        <v>18</v>
      </c>
      <c r="B19" s="7" t="s">
        <v>86</v>
      </c>
      <c r="C19" s="7" t="s">
        <v>87</v>
      </c>
      <c r="D19" s="6">
        <v>560</v>
      </c>
      <c r="E19" s="6">
        <v>62</v>
      </c>
      <c r="F19" s="6">
        <v>19</v>
      </c>
      <c r="G19" s="6">
        <v>28</v>
      </c>
      <c r="H19" s="7" t="s">
        <v>62</v>
      </c>
      <c r="I19" s="7" t="s">
        <v>88</v>
      </c>
    </row>
    <row r="20" spans="1:9" x14ac:dyDescent="0.2">
      <c r="A20" s="6">
        <v>19</v>
      </c>
      <c r="B20" s="7" t="s">
        <v>89</v>
      </c>
      <c r="C20" s="7" t="s">
        <v>90</v>
      </c>
      <c r="D20" s="6">
        <v>370</v>
      </c>
      <c r="E20" s="6">
        <v>10</v>
      </c>
      <c r="F20" s="6">
        <v>57</v>
      </c>
      <c r="G20" s="6">
        <v>13</v>
      </c>
      <c r="H20" s="7" t="s">
        <v>62</v>
      </c>
      <c r="I20" s="7" t="s">
        <v>91</v>
      </c>
    </row>
    <row r="21" spans="1:9" x14ac:dyDescent="0.2">
      <c r="A21" s="6">
        <v>20</v>
      </c>
      <c r="B21" s="7" t="s">
        <v>92</v>
      </c>
      <c r="C21" s="7" t="s">
        <v>93</v>
      </c>
      <c r="D21" s="6">
        <v>300</v>
      </c>
      <c r="E21" s="6">
        <v>35</v>
      </c>
      <c r="F21" s="6">
        <v>21</v>
      </c>
      <c r="G21" s="6">
        <v>8</v>
      </c>
      <c r="H21" s="7" t="s">
        <v>62</v>
      </c>
      <c r="I21" s="7" t="s">
        <v>94</v>
      </c>
    </row>
    <row r="22" spans="1:9" x14ac:dyDescent="0.2">
      <c r="A22" s="6">
        <v>21</v>
      </c>
      <c r="B22" s="7" t="s">
        <v>95</v>
      </c>
      <c r="C22" s="7" t="s">
        <v>96</v>
      </c>
      <c r="D22" s="6">
        <v>480</v>
      </c>
      <c r="E22" s="6">
        <v>39</v>
      </c>
      <c r="F22" s="6">
        <v>46</v>
      </c>
      <c r="G22" s="6">
        <v>18</v>
      </c>
      <c r="H22" s="7" t="s">
        <v>62</v>
      </c>
      <c r="I22" s="7" t="s">
        <v>97</v>
      </c>
    </row>
    <row r="23" spans="1:9" ht="28" x14ac:dyDescent="0.2">
      <c r="A23" s="6">
        <v>22</v>
      </c>
      <c r="B23" s="7" t="s">
        <v>98</v>
      </c>
      <c r="C23" s="7" t="s">
        <v>99</v>
      </c>
      <c r="D23" s="6">
        <v>720</v>
      </c>
      <c r="E23" s="6">
        <v>53</v>
      </c>
      <c r="F23" s="6">
        <v>65</v>
      </c>
      <c r="G23" s="6">
        <v>26</v>
      </c>
      <c r="H23" s="7" t="s">
        <v>62</v>
      </c>
      <c r="I23" s="7" t="s">
        <v>100</v>
      </c>
    </row>
    <row r="24" spans="1:9" ht="28" x14ac:dyDescent="0.2">
      <c r="A24" s="6">
        <v>23</v>
      </c>
      <c r="B24" s="7" t="s">
        <v>101</v>
      </c>
      <c r="C24" s="7" t="s">
        <v>102</v>
      </c>
      <c r="D24" s="6">
        <v>420</v>
      </c>
      <c r="E24" s="6">
        <v>39</v>
      </c>
      <c r="F24" s="6">
        <v>19</v>
      </c>
      <c r="G24" s="6">
        <v>22</v>
      </c>
      <c r="H24" s="7" t="s">
        <v>62</v>
      </c>
      <c r="I24" s="7" t="s">
        <v>103</v>
      </c>
    </row>
    <row r="25" spans="1:9" ht="42" x14ac:dyDescent="0.2">
      <c r="A25" s="6">
        <v>24</v>
      </c>
      <c r="B25" s="7" t="s">
        <v>104</v>
      </c>
      <c r="C25" s="7" t="s">
        <v>105</v>
      </c>
      <c r="D25" s="6">
        <v>570</v>
      </c>
      <c r="E25" s="6">
        <v>54</v>
      </c>
      <c r="F25" s="6">
        <v>65</v>
      </c>
      <c r="G25" s="6">
        <v>15</v>
      </c>
      <c r="H25" s="7" t="s">
        <v>62</v>
      </c>
      <c r="I25" s="7" t="s">
        <v>106</v>
      </c>
    </row>
    <row r="26" spans="1:9" ht="28" x14ac:dyDescent="0.2">
      <c r="A26" s="6">
        <v>25</v>
      </c>
      <c r="B26" s="7" t="s">
        <v>107</v>
      </c>
      <c r="C26" s="7" t="s">
        <v>108</v>
      </c>
      <c r="D26" s="6">
        <v>1040</v>
      </c>
      <c r="E26" s="6">
        <v>81</v>
      </c>
      <c r="F26" s="6">
        <v>31</v>
      </c>
      <c r="G26" s="6">
        <v>61</v>
      </c>
      <c r="H26" s="7" t="s">
        <v>75</v>
      </c>
      <c r="I26" s="7" t="s">
        <v>109</v>
      </c>
    </row>
    <row r="27" spans="1:9" x14ac:dyDescent="0.2">
      <c r="A27" s="6">
        <v>26</v>
      </c>
      <c r="B27" s="7" t="s">
        <v>110</v>
      </c>
      <c r="C27" s="7" t="s">
        <v>111</v>
      </c>
      <c r="D27" s="6">
        <v>400</v>
      </c>
      <c r="E27" s="6">
        <v>28</v>
      </c>
      <c r="F27" s="6">
        <v>47</v>
      </c>
      <c r="G27" s="6">
        <v>15</v>
      </c>
      <c r="H27" s="7" t="s">
        <v>62</v>
      </c>
      <c r="I27" s="7" t="s">
        <v>112</v>
      </c>
    </row>
    <row r="28" spans="1:9" ht="28" x14ac:dyDescent="0.2">
      <c r="A28" s="6">
        <v>27</v>
      </c>
      <c r="B28" s="7" t="s">
        <v>113</v>
      </c>
      <c r="C28" s="7" t="s">
        <v>114</v>
      </c>
      <c r="D28" s="6">
        <v>560</v>
      </c>
      <c r="E28" s="6">
        <v>41</v>
      </c>
      <c r="F28" s="6">
        <v>57</v>
      </c>
      <c r="G28" s="6">
        <v>17</v>
      </c>
      <c r="H28" s="7" t="s">
        <v>62</v>
      </c>
      <c r="I28" s="7" t="s">
        <v>115</v>
      </c>
    </row>
    <row r="29" spans="1:9" x14ac:dyDescent="0.2">
      <c r="A29" s="6">
        <v>28</v>
      </c>
      <c r="B29" s="7" t="s">
        <v>116</v>
      </c>
      <c r="C29" s="7" t="s">
        <v>117</v>
      </c>
      <c r="D29" s="6">
        <v>610</v>
      </c>
      <c r="E29" s="6">
        <v>35</v>
      </c>
      <c r="F29" s="6">
        <v>21</v>
      </c>
      <c r="G29" s="6">
        <v>47</v>
      </c>
      <c r="H29" s="7" t="s">
        <v>75</v>
      </c>
      <c r="I29" s="7" t="s">
        <v>118</v>
      </c>
    </row>
    <row r="30" spans="1:9" x14ac:dyDescent="0.2">
      <c r="A30" s="6">
        <v>29</v>
      </c>
      <c r="B30" s="7" t="s">
        <v>119</v>
      </c>
      <c r="C30" s="7" t="s">
        <v>120</v>
      </c>
      <c r="D30" s="6">
        <v>410</v>
      </c>
      <c r="E30" s="6">
        <v>51</v>
      </c>
      <c r="F30" s="6">
        <v>27</v>
      </c>
      <c r="G30" s="6">
        <v>16</v>
      </c>
      <c r="H30" s="7" t="s">
        <v>62</v>
      </c>
      <c r="I30" s="7" t="s">
        <v>121</v>
      </c>
    </row>
    <row r="31" spans="1:9" x14ac:dyDescent="0.2">
      <c r="A31" s="6">
        <v>30</v>
      </c>
      <c r="B31" s="7" t="s">
        <v>122</v>
      </c>
      <c r="C31" s="7" t="s">
        <v>123</v>
      </c>
      <c r="D31" s="6">
        <v>470</v>
      </c>
      <c r="E31" s="6">
        <v>44</v>
      </c>
      <c r="F31" s="6">
        <v>38</v>
      </c>
      <c r="G31" s="6">
        <v>16</v>
      </c>
      <c r="H31" s="7" t="s">
        <v>62</v>
      </c>
      <c r="I31" s="7" t="s">
        <v>124</v>
      </c>
    </row>
    <row r="32" spans="1:9" ht="42" x14ac:dyDescent="0.2">
      <c r="A32" s="6">
        <v>31</v>
      </c>
      <c r="B32" s="7" t="s">
        <v>125</v>
      </c>
      <c r="C32" s="7" t="s">
        <v>126</v>
      </c>
      <c r="D32" s="6">
        <v>750</v>
      </c>
      <c r="E32" s="6">
        <v>68</v>
      </c>
      <c r="F32" s="6">
        <v>37</v>
      </c>
      <c r="G32" s="6">
        <v>38</v>
      </c>
      <c r="H32" s="7" t="s">
        <v>62</v>
      </c>
      <c r="I32" s="7" t="s">
        <v>127</v>
      </c>
    </row>
    <row r="33" spans="1:9" x14ac:dyDescent="0.2">
      <c r="A33" s="6">
        <v>32</v>
      </c>
      <c r="B33" s="7" t="s">
        <v>128</v>
      </c>
      <c r="C33" s="7" t="s">
        <v>129</v>
      </c>
      <c r="D33" s="6">
        <v>250</v>
      </c>
      <c r="E33" s="6">
        <v>29</v>
      </c>
      <c r="F33" s="6">
        <v>9</v>
      </c>
      <c r="G33" s="6">
        <v>12</v>
      </c>
      <c r="H33" s="7" t="s">
        <v>130</v>
      </c>
      <c r="I33" s="7" t="s">
        <v>131</v>
      </c>
    </row>
    <row r="34" spans="1:9" ht="28" x14ac:dyDescent="0.2">
      <c r="A34" s="6">
        <v>33</v>
      </c>
      <c r="B34" s="7" t="s">
        <v>132</v>
      </c>
      <c r="C34" s="7" t="s">
        <v>133</v>
      </c>
      <c r="D34" s="6">
        <v>890</v>
      </c>
      <c r="E34" s="6">
        <v>66</v>
      </c>
      <c r="F34" s="6">
        <v>76</v>
      </c>
      <c r="G34" s="6">
        <v>35</v>
      </c>
      <c r="H34" s="7" t="s">
        <v>62</v>
      </c>
      <c r="I34" s="7" t="s">
        <v>134</v>
      </c>
    </row>
    <row r="35" spans="1:9" ht="28" x14ac:dyDescent="0.2">
      <c r="A35" s="6">
        <v>34</v>
      </c>
      <c r="B35" s="7" t="s">
        <v>135</v>
      </c>
      <c r="C35" s="7" t="s">
        <v>136</v>
      </c>
      <c r="D35" s="6">
        <v>930</v>
      </c>
      <c r="E35" s="6">
        <v>44</v>
      </c>
      <c r="F35" s="6">
        <v>70</v>
      </c>
      <c r="G35" s="6">
        <v>52</v>
      </c>
      <c r="H35" s="7" t="s">
        <v>62</v>
      </c>
      <c r="I35" s="7" t="s">
        <v>137</v>
      </c>
    </row>
    <row r="36" spans="1:9" x14ac:dyDescent="0.2">
      <c r="A36" s="6">
        <v>35</v>
      </c>
      <c r="B36" s="7" t="s">
        <v>138</v>
      </c>
      <c r="C36" s="7" t="s">
        <v>139</v>
      </c>
      <c r="D36" s="6">
        <v>510</v>
      </c>
      <c r="E36" s="6">
        <v>45</v>
      </c>
      <c r="F36" s="6">
        <v>43</v>
      </c>
      <c r="G36" s="6">
        <v>18</v>
      </c>
      <c r="H36" s="7" t="s">
        <v>62</v>
      </c>
      <c r="I36" s="7" t="s">
        <v>140</v>
      </c>
    </row>
    <row r="37" spans="1:9" x14ac:dyDescent="0.2">
      <c r="A37" s="6">
        <v>36</v>
      </c>
      <c r="B37" s="7" t="s">
        <v>141</v>
      </c>
      <c r="C37" s="7" t="s">
        <v>142</v>
      </c>
      <c r="D37" s="6">
        <v>300</v>
      </c>
      <c r="E37" s="6">
        <v>30</v>
      </c>
      <c r="F37" s="6">
        <v>13</v>
      </c>
      <c r="G37" s="6">
        <v>14</v>
      </c>
      <c r="H37" s="7" t="s">
        <v>130</v>
      </c>
      <c r="I37" s="7" t="s">
        <v>143</v>
      </c>
    </row>
    <row r="38" spans="1:9" x14ac:dyDescent="0.2">
      <c r="A38" s="6">
        <v>37</v>
      </c>
      <c r="B38" s="7" t="s">
        <v>144</v>
      </c>
      <c r="C38" s="7" t="s">
        <v>145</v>
      </c>
      <c r="D38" s="6">
        <v>680</v>
      </c>
      <c r="E38" s="6">
        <v>39</v>
      </c>
      <c r="F38" s="6">
        <v>65</v>
      </c>
      <c r="G38" s="6">
        <v>28</v>
      </c>
      <c r="H38" s="7" t="s">
        <v>75</v>
      </c>
      <c r="I38" s="7" t="s">
        <v>146</v>
      </c>
    </row>
    <row r="39" spans="1:9" x14ac:dyDescent="0.2">
      <c r="A39" s="6">
        <v>38</v>
      </c>
      <c r="B39" s="7" t="s">
        <v>147</v>
      </c>
      <c r="C39" s="7" t="s">
        <v>148</v>
      </c>
      <c r="D39" s="6">
        <v>560</v>
      </c>
      <c r="E39" s="6">
        <v>50</v>
      </c>
      <c r="F39" s="6">
        <v>63</v>
      </c>
      <c r="G39" s="6">
        <v>16</v>
      </c>
      <c r="H39" s="7" t="s">
        <v>62</v>
      </c>
      <c r="I39" s="7" t="s">
        <v>149</v>
      </c>
    </row>
    <row r="40" spans="1:9" x14ac:dyDescent="0.2">
      <c r="A40" s="6">
        <v>39</v>
      </c>
      <c r="B40" s="7" t="s">
        <v>150</v>
      </c>
      <c r="C40" s="7" t="s">
        <v>151</v>
      </c>
      <c r="D40" s="6">
        <v>420</v>
      </c>
      <c r="E40" s="6">
        <v>30</v>
      </c>
      <c r="F40" s="6">
        <v>43</v>
      </c>
      <c r="G40" s="6">
        <v>16</v>
      </c>
      <c r="H40" s="7" t="s">
        <v>62</v>
      </c>
      <c r="I40" s="7" t="s">
        <v>152</v>
      </c>
    </row>
    <row r="41" spans="1:9" x14ac:dyDescent="0.2">
      <c r="A41" s="6">
        <v>40</v>
      </c>
      <c r="B41" s="7" t="s">
        <v>153</v>
      </c>
      <c r="C41" s="7" t="s">
        <v>154</v>
      </c>
      <c r="D41" s="6">
        <v>400</v>
      </c>
      <c r="E41" s="6">
        <v>44</v>
      </c>
      <c r="F41" s="6">
        <v>10</v>
      </c>
      <c r="G41" s="6">
        <v>21</v>
      </c>
      <c r="H41" s="7" t="s">
        <v>62</v>
      </c>
      <c r="I41" s="7" t="s">
        <v>155</v>
      </c>
    </row>
    <row r="42" spans="1:9" ht="28" x14ac:dyDescent="0.2">
      <c r="A42" s="6">
        <v>41</v>
      </c>
      <c r="B42" s="7" t="s">
        <v>156</v>
      </c>
      <c r="C42" s="7" t="s">
        <v>157</v>
      </c>
      <c r="D42" s="6">
        <v>810</v>
      </c>
      <c r="E42" s="6">
        <v>63</v>
      </c>
      <c r="F42" s="6">
        <v>77</v>
      </c>
      <c r="G42" s="6">
        <v>29</v>
      </c>
      <c r="H42" s="7" t="s">
        <v>62</v>
      </c>
      <c r="I42" s="7" t="s">
        <v>158</v>
      </c>
    </row>
    <row r="43" spans="1:9" ht="42" x14ac:dyDescent="0.2">
      <c r="A43" s="6">
        <v>42</v>
      </c>
      <c r="B43" s="7" t="s">
        <v>159</v>
      </c>
      <c r="C43" s="7" t="s">
        <v>160</v>
      </c>
      <c r="D43" s="6">
        <v>550</v>
      </c>
      <c r="E43" s="6">
        <v>47</v>
      </c>
      <c r="F43" s="6">
        <v>56</v>
      </c>
      <c r="G43" s="6">
        <v>17</v>
      </c>
      <c r="H43" s="7" t="s">
        <v>62</v>
      </c>
      <c r="I43" s="7" t="s">
        <v>161</v>
      </c>
    </row>
    <row r="44" spans="1:9" x14ac:dyDescent="0.2">
      <c r="A44" s="6">
        <v>43</v>
      </c>
      <c r="B44" s="7" t="s">
        <v>162</v>
      </c>
      <c r="C44" s="7" t="s">
        <v>163</v>
      </c>
      <c r="D44" s="6">
        <v>490</v>
      </c>
      <c r="E44" s="6">
        <v>52</v>
      </c>
      <c r="F44" s="6">
        <v>13</v>
      </c>
      <c r="G44" s="6">
        <v>28</v>
      </c>
      <c r="H44" s="7" t="s">
        <v>62</v>
      </c>
      <c r="I44" s="7" t="s">
        <v>164</v>
      </c>
    </row>
    <row r="45" spans="1:9" ht="28" x14ac:dyDescent="0.2">
      <c r="A45" s="6">
        <v>44</v>
      </c>
      <c r="B45" s="7" t="s">
        <v>165</v>
      </c>
      <c r="C45" s="7" t="s">
        <v>166</v>
      </c>
      <c r="D45" s="6">
        <v>920</v>
      </c>
      <c r="E45" s="6">
        <v>68</v>
      </c>
      <c r="F45" s="6">
        <v>29</v>
      </c>
      <c r="G45" s="6">
        <v>63</v>
      </c>
      <c r="H45" s="7" t="s">
        <v>130</v>
      </c>
      <c r="I45" s="7" t="s">
        <v>167</v>
      </c>
    </row>
    <row r="46" spans="1:9" x14ac:dyDescent="0.2">
      <c r="A46" s="6">
        <v>45</v>
      </c>
      <c r="B46" s="7" t="s">
        <v>168</v>
      </c>
      <c r="C46" s="7" t="s">
        <v>169</v>
      </c>
      <c r="D46" s="6">
        <v>280</v>
      </c>
      <c r="E46" s="6">
        <v>45</v>
      </c>
      <c r="F46" s="6">
        <v>5</v>
      </c>
      <c r="G46" s="6">
        <v>9</v>
      </c>
      <c r="H46" s="7" t="s">
        <v>130</v>
      </c>
      <c r="I46" s="7" t="s">
        <v>170</v>
      </c>
    </row>
    <row r="47" spans="1:9" ht="28" x14ac:dyDescent="0.2">
      <c r="A47" s="6">
        <v>46</v>
      </c>
      <c r="B47" s="7" t="s">
        <v>171</v>
      </c>
      <c r="C47" s="7" t="s">
        <v>172</v>
      </c>
      <c r="D47" s="6">
        <v>680</v>
      </c>
      <c r="E47" s="6">
        <v>47</v>
      </c>
      <c r="F47" s="6">
        <v>28</v>
      </c>
      <c r="G47" s="6">
        <v>46</v>
      </c>
      <c r="H47" s="7" t="s">
        <v>75</v>
      </c>
      <c r="I47" s="7" t="s">
        <v>173</v>
      </c>
    </row>
    <row r="48" spans="1:9" ht="28" x14ac:dyDescent="0.2">
      <c r="A48" s="6">
        <v>47</v>
      </c>
      <c r="B48" s="7" t="s">
        <v>174</v>
      </c>
      <c r="C48" s="7" t="s">
        <v>175</v>
      </c>
      <c r="D48" s="6">
        <v>490</v>
      </c>
      <c r="E48" s="6">
        <v>29</v>
      </c>
      <c r="F48" s="6">
        <v>13</v>
      </c>
      <c r="G48" s="6">
        <v>37</v>
      </c>
      <c r="H48" s="7" t="s">
        <v>75</v>
      </c>
      <c r="I48" s="7" t="s">
        <v>176</v>
      </c>
    </row>
    <row r="49" spans="1:9" x14ac:dyDescent="0.2">
      <c r="A49" s="6">
        <v>48</v>
      </c>
      <c r="B49" s="7" t="s">
        <v>177</v>
      </c>
      <c r="C49" s="7" t="s">
        <v>178</v>
      </c>
      <c r="D49" s="6">
        <v>530</v>
      </c>
      <c r="E49" s="6">
        <v>31</v>
      </c>
      <c r="F49" s="6">
        <v>11</v>
      </c>
      <c r="G49" s="6">
        <v>41</v>
      </c>
      <c r="H49" s="7" t="s">
        <v>75</v>
      </c>
      <c r="I49" s="7" t="s">
        <v>179</v>
      </c>
    </row>
    <row r="50" spans="1:9" ht="28" x14ac:dyDescent="0.2">
      <c r="A50" s="6">
        <v>49</v>
      </c>
      <c r="B50" s="7" t="s">
        <v>180</v>
      </c>
      <c r="C50" s="7" t="s">
        <v>181</v>
      </c>
      <c r="D50" s="6">
        <v>710</v>
      </c>
      <c r="E50" s="6">
        <v>63</v>
      </c>
      <c r="F50" s="6">
        <v>48</v>
      </c>
      <c r="G50" s="6">
        <v>32</v>
      </c>
      <c r="H50" s="7" t="s">
        <v>62</v>
      </c>
      <c r="I50" s="7" t="s">
        <v>182</v>
      </c>
    </row>
    <row r="51" spans="1:9" ht="28" x14ac:dyDescent="0.2">
      <c r="A51" s="6">
        <v>50</v>
      </c>
      <c r="B51" s="7" t="s">
        <v>183</v>
      </c>
      <c r="C51" s="7" t="s">
        <v>184</v>
      </c>
      <c r="D51" s="6">
        <v>1380</v>
      </c>
      <c r="E51" s="6">
        <v>76</v>
      </c>
      <c r="F51" s="6">
        <v>80</v>
      </c>
      <c r="G51" s="6">
        <v>88</v>
      </c>
      <c r="H51" s="7" t="s">
        <v>75</v>
      </c>
      <c r="I51" s="7" t="s">
        <v>185</v>
      </c>
    </row>
    <row r="52" spans="1:9" ht="28" x14ac:dyDescent="0.2">
      <c r="A52" s="6">
        <v>51</v>
      </c>
      <c r="B52" s="7" t="s">
        <v>186</v>
      </c>
      <c r="C52" s="7" t="s">
        <v>187</v>
      </c>
      <c r="D52" s="6">
        <v>740</v>
      </c>
      <c r="E52" s="6">
        <v>46</v>
      </c>
      <c r="F52" s="6">
        <v>27</v>
      </c>
      <c r="G52" s="6">
        <v>49</v>
      </c>
      <c r="H52" s="7" t="s">
        <v>75</v>
      </c>
      <c r="I52" s="7" t="s">
        <v>188</v>
      </c>
    </row>
    <row r="53" spans="1:9" ht="28" x14ac:dyDescent="0.2">
      <c r="A53" s="6">
        <v>52</v>
      </c>
      <c r="B53" s="7" t="s">
        <v>189</v>
      </c>
      <c r="C53" s="7" t="s">
        <v>190</v>
      </c>
      <c r="D53" s="6">
        <v>330</v>
      </c>
      <c r="E53" s="6">
        <v>22</v>
      </c>
      <c r="F53" s="6">
        <v>24</v>
      </c>
      <c r="G53" s="6">
        <v>16</v>
      </c>
      <c r="H53" s="7" t="s">
        <v>130</v>
      </c>
      <c r="I53" s="7" t="s">
        <v>191</v>
      </c>
    </row>
    <row r="54" spans="1:9" x14ac:dyDescent="0.2">
      <c r="A54" s="6">
        <v>53</v>
      </c>
      <c r="B54" s="7" t="s">
        <v>192</v>
      </c>
      <c r="C54" s="7" t="s">
        <v>193</v>
      </c>
      <c r="D54" s="6">
        <v>570</v>
      </c>
      <c r="E54" s="6">
        <v>34</v>
      </c>
      <c r="F54" s="6">
        <v>24</v>
      </c>
      <c r="G54" s="6">
        <v>41</v>
      </c>
      <c r="H54" s="7" t="s">
        <v>130</v>
      </c>
      <c r="I54" s="7" t="s">
        <v>194</v>
      </c>
    </row>
    <row r="55" spans="1:9" x14ac:dyDescent="0.2">
      <c r="A55" s="6">
        <v>54</v>
      </c>
      <c r="B55" s="7" t="s">
        <v>195</v>
      </c>
      <c r="C55" s="7" t="s">
        <v>196</v>
      </c>
      <c r="D55" s="6">
        <v>450</v>
      </c>
      <c r="E55" s="6">
        <v>37</v>
      </c>
      <c r="F55" s="6">
        <v>22</v>
      </c>
      <c r="G55" s="6">
        <v>24</v>
      </c>
      <c r="H55" s="7" t="s">
        <v>62</v>
      </c>
      <c r="I55" s="7" t="s">
        <v>197</v>
      </c>
    </row>
    <row r="56" spans="1:9" ht="28" x14ac:dyDescent="0.2">
      <c r="A56" s="6">
        <v>55</v>
      </c>
      <c r="B56" s="7" t="s">
        <v>198</v>
      </c>
      <c r="C56" s="7" t="s">
        <v>199</v>
      </c>
      <c r="D56" s="6">
        <v>570</v>
      </c>
      <c r="E56" s="6">
        <v>59</v>
      </c>
      <c r="F56" s="6">
        <v>28</v>
      </c>
      <c r="G56" s="6">
        <v>26</v>
      </c>
      <c r="H56" s="7" t="s">
        <v>62</v>
      </c>
      <c r="I56" s="7" t="s">
        <v>200</v>
      </c>
    </row>
    <row r="57" spans="1:9" x14ac:dyDescent="0.2">
      <c r="A57" s="6">
        <v>56</v>
      </c>
      <c r="B57" s="7" t="s">
        <v>201</v>
      </c>
      <c r="C57" s="7" t="s">
        <v>202</v>
      </c>
      <c r="D57" s="6">
        <v>530</v>
      </c>
      <c r="E57" s="6">
        <v>37</v>
      </c>
      <c r="F57" s="6">
        <v>12</v>
      </c>
      <c r="G57" s="6">
        <v>38</v>
      </c>
      <c r="H57" s="7" t="s">
        <v>62</v>
      </c>
      <c r="I57" s="7" t="s">
        <v>203</v>
      </c>
    </row>
    <row r="58" spans="1:9" ht="28" x14ac:dyDescent="0.2">
      <c r="A58" s="6">
        <v>57</v>
      </c>
      <c r="B58" s="7" t="s">
        <v>204</v>
      </c>
      <c r="C58" s="7" t="s">
        <v>205</v>
      </c>
      <c r="D58" s="6">
        <v>800</v>
      </c>
      <c r="E58" s="6">
        <v>68</v>
      </c>
      <c r="F58" s="6">
        <v>13</v>
      </c>
      <c r="G58" s="6">
        <v>59</v>
      </c>
      <c r="H58" s="7" t="s">
        <v>75</v>
      </c>
      <c r="I58" s="7" t="s">
        <v>206</v>
      </c>
    </row>
    <row r="59" spans="1:9" x14ac:dyDescent="0.2">
      <c r="A59" s="6">
        <v>58</v>
      </c>
      <c r="B59" s="7" t="s">
        <v>207</v>
      </c>
      <c r="C59" s="7" t="s">
        <v>208</v>
      </c>
      <c r="D59" s="6">
        <v>480</v>
      </c>
      <c r="E59" s="6">
        <v>32</v>
      </c>
      <c r="F59" s="6">
        <v>10</v>
      </c>
      <c r="G59" s="6">
        <v>35</v>
      </c>
      <c r="H59" s="7" t="s">
        <v>130</v>
      </c>
      <c r="I59" s="7" t="s">
        <v>209</v>
      </c>
    </row>
    <row r="60" spans="1:9" x14ac:dyDescent="0.2">
      <c r="A60" s="6">
        <v>59</v>
      </c>
      <c r="B60" s="7" t="s">
        <v>210</v>
      </c>
      <c r="C60" s="7" t="s">
        <v>211</v>
      </c>
      <c r="D60" s="6">
        <v>360</v>
      </c>
      <c r="E60" s="6">
        <v>24</v>
      </c>
      <c r="F60" s="6">
        <v>40</v>
      </c>
      <c r="G60" s="6">
        <v>13</v>
      </c>
      <c r="H60" s="7" t="s">
        <v>62</v>
      </c>
      <c r="I60" s="7" t="s">
        <v>212</v>
      </c>
    </row>
    <row r="61" spans="1:9" ht="28" x14ac:dyDescent="0.2">
      <c r="A61" s="6">
        <v>60</v>
      </c>
      <c r="B61" s="7" t="s">
        <v>213</v>
      </c>
      <c r="C61" s="7" t="s">
        <v>214</v>
      </c>
      <c r="D61" s="6">
        <v>630</v>
      </c>
      <c r="E61" s="6">
        <v>50</v>
      </c>
      <c r="F61" s="6">
        <v>49</v>
      </c>
      <c r="G61" s="6">
        <v>27</v>
      </c>
      <c r="H61" s="7" t="s">
        <v>62</v>
      </c>
      <c r="I61" s="7" t="s">
        <v>215</v>
      </c>
    </row>
    <row r="62" spans="1:9" x14ac:dyDescent="0.2">
      <c r="A62" s="6">
        <v>61</v>
      </c>
      <c r="B62" s="7" t="s">
        <v>216</v>
      </c>
      <c r="C62" s="7" t="s">
        <v>217</v>
      </c>
      <c r="D62" s="6">
        <v>520</v>
      </c>
      <c r="E62" s="6">
        <v>23</v>
      </c>
      <c r="F62" s="6">
        <v>14</v>
      </c>
      <c r="G62" s="6">
        <v>45</v>
      </c>
      <c r="H62" s="7" t="s">
        <v>75</v>
      </c>
      <c r="I62" s="7" t="s">
        <v>218</v>
      </c>
    </row>
    <row r="63" spans="1:9" x14ac:dyDescent="0.2">
      <c r="A63" s="6">
        <v>62</v>
      </c>
      <c r="B63" s="7" t="s">
        <v>219</v>
      </c>
      <c r="C63" s="7" t="s">
        <v>220</v>
      </c>
      <c r="D63" s="6">
        <v>590</v>
      </c>
      <c r="E63" s="6">
        <v>28</v>
      </c>
      <c r="F63" s="6">
        <v>6</v>
      </c>
      <c r="G63" s="6">
        <v>52</v>
      </c>
      <c r="H63" s="7" t="s">
        <v>75</v>
      </c>
      <c r="I63" s="7" t="s">
        <v>221</v>
      </c>
    </row>
    <row r="64" spans="1:9" x14ac:dyDescent="0.2">
      <c r="A64" s="6">
        <v>63</v>
      </c>
      <c r="B64" s="7" t="s">
        <v>222</v>
      </c>
      <c r="C64" s="7" t="s">
        <v>223</v>
      </c>
      <c r="D64" s="6">
        <v>340</v>
      </c>
      <c r="E64" s="6">
        <v>26</v>
      </c>
      <c r="F64" s="6">
        <v>32</v>
      </c>
      <c r="G64" s="6">
        <v>12</v>
      </c>
      <c r="H64" s="7" t="s">
        <v>130</v>
      </c>
      <c r="I64" s="7" t="s">
        <v>224</v>
      </c>
    </row>
    <row r="65" spans="1:9" ht="42" x14ac:dyDescent="0.2">
      <c r="A65" s="6">
        <v>64</v>
      </c>
      <c r="B65" s="7" t="s">
        <v>225</v>
      </c>
      <c r="C65" s="7" t="s">
        <v>226</v>
      </c>
      <c r="D65" s="6">
        <v>680</v>
      </c>
      <c r="E65" s="6">
        <v>40</v>
      </c>
      <c r="F65" s="6">
        <v>82</v>
      </c>
      <c r="G65" s="6">
        <v>25</v>
      </c>
      <c r="H65" s="7" t="s">
        <v>62</v>
      </c>
      <c r="I65" s="7" t="s">
        <v>227</v>
      </c>
    </row>
    <row r="66" spans="1:9" ht="28" x14ac:dyDescent="0.2">
      <c r="A66" s="6">
        <v>65</v>
      </c>
      <c r="B66" s="7" t="s">
        <v>228</v>
      </c>
      <c r="C66" s="7" t="s">
        <v>229</v>
      </c>
      <c r="D66" s="6">
        <v>730</v>
      </c>
      <c r="E66" s="6">
        <v>67</v>
      </c>
      <c r="F66" s="6">
        <v>44</v>
      </c>
      <c r="G66" s="6">
        <v>37</v>
      </c>
      <c r="H66" s="7" t="s">
        <v>130</v>
      </c>
      <c r="I66" s="7" t="s">
        <v>230</v>
      </c>
    </row>
    <row r="67" spans="1:9" x14ac:dyDescent="0.2">
      <c r="A67" s="6">
        <v>66</v>
      </c>
      <c r="B67" s="7" t="s">
        <v>231</v>
      </c>
      <c r="C67" s="7" t="s">
        <v>232</v>
      </c>
      <c r="D67" s="6">
        <v>550</v>
      </c>
      <c r="E67" s="6">
        <v>41</v>
      </c>
      <c r="F67" s="6">
        <v>43</v>
      </c>
      <c r="G67" s="6">
        <v>27</v>
      </c>
      <c r="H67" s="7" t="s">
        <v>62</v>
      </c>
      <c r="I67" s="7" t="s">
        <v>233</v>
      </c>
    </row>
    <row r="68" spans="1:9" ht="42" x14ac:dyDescent="0.2">
      <c r="A68" s="6">
        <v>67</v>
      </c>
      <c r="B68" s="7" t="s">
        <v>234</v>
      </c>
      <c r="C68" s="7" t="s">
        <v>235</v>
      </c>
      <c r="D68" s="6">
        <v>1360</v>
      </c>
      <c r="E68" s="6">
        <v>85</v>
      </c>
      <c r="F68" s="6">
        <v>79</v>
      </c>
      <c r="G68" s="6">
        <v>85</v>
      </c>
      <c r="H68" s="7" t="s">
        <v>75</v>
      </c>
      <c r="I68" s="7" t="s">
        <v>236</v>
      </c>
    </row>
    <row r="69" spans="1:9" x14ac:dyDescent="0.2">
      <c r="A69" s="6">
        <v>68</v>
      </c>
      <c r="B69" s="7" t="s">
        <v>237</v>
      </c>
      <c r="C69" s="7" t="s">
        <v>238</v>
      </c>
      <c r="D69" s="6">
        <v>540</v>
      </c>
      <c r="E69" s="6">
        <v>37</v>
      </c>
      <c r="F69" s="6">
        <v>71</v>
      </c>
      <c r="G69" s="6">
        <v>15</v>
      </c>
      <c r="H69" s="7" t="s">
        <v>62</v>
      </c>
      <c r="I69" s="7" t="s">
        <v>239</v>
      </c>
    </row>
    <row r="70" spans="1:9" ht="28" x14ac:dyDescent="0.2">
      <c r="A70" s="6">
        <v>69</v>
      </c>
      <c r="B70" s="7" t="s">
        <v>240</v>
      </c>
      <c r="C70" s="7" t="s">
        <v>241</v>
      </c>
      <c r="D70" s="6">
        <v>780</v>
      </c>
      <c r="E70" s="6">
        <v>31</v>
      </c>
      <c r="F70" s="6">
        <v>76</v>
      </c>
      <c r="G70" s="6">
        <v>38</v>
      </c>
      <c r="H70" s="7" t="s">
        <v>75</v>
      </c>
      <c r="I70" s="7" t="s">
        <v>242</v>
      </c>
    </row>
    <row r="71" spans="1:9" ht="28" x14ac:dyDescent="0.2">
      <c r="A71" s="6">
        <v>70</v>
      </c>
      <c r="B71" s="7" t="s">
        <v>243</v>
      </c>
      <c r="C71" s="7" t="s">
        <v>244</v>
      </c>
      <c r="D71" s="6">
        <v>470</v>
      </c>
      <c r="E71" s="6">
        <v>13</v>
      </c>
      <c r="F71" s="6">
        <v>31</v>
      </c>
      <c r="G71" s="6">
        <v>33</v>
      </c>
      <c r="H71" s="7" t="s">
        <v>245</v>
      </c>
      <c r="I71" s="7" t="s">
        <v>246</v>
      </c>
    </row>
    <row r="72" spans="1:9" ht="28" x14ac:dyDescent="0.2">
      <c r="A72" s="6">
        <v>71</v>
      </c>
      <c r="B72" s="7" t="s">
        <v>247</v>
      </c>
      <c r="C72" s="7" t="s">
        <v>248</v>
      </c>
      <c r="D72" s="6">
        <v>470</v>
      </c>
      <c r="E72" s="6">
        <v>22</v>
      </c>
      <c r="F72" s="6">
        <v>30</v>
      </c>
      <c r="G72" s="6">
        <v>29</v>
      </c>
      <c r="H72" s="7" t="s">
        <v>62</v>
      </c>
      <c r="I72" s="7" t="s">
        <v>249</v>
      </c>
    </row>
    <row r="73" spans="1:9" x14ac:dyDescent="0.2">
      <c r="A73" s="6">
        <v>72</v>
      </c>
      <c r="B73" s="7" t="s">
        <v>250</v>
      </c>
      <c r="C73" s="7" t="s">
        <v>251</v>
      </c>
      <c r="D73" s="6">
        <v>150</v>
      </c>
      <c r="E73" s="6">
        <v>11</v>
      </c>
      <c r="F73" s="6">
        <v>3</v>
      </c>
      <c r="G73" s="6">
        <v>10</v>
      </c>
      <c r="H73" s="7" t="s">
        <v>245</v>
      </c>
      <c r="I73" s="7" t="s">
        <v>252</v>
      </c>
    </row>
    <row r="74" spans="1:9" x14ac:dyDescent="0.2">
      <c r="A74" s="6">
        <v>73</v>
      </c>
      <c r="B74" s="7" t="s">
        <v>253</v>
      </c>
      <c r="C74" s="7" t="s">
        <v>254</v>
      </c>
      <c r="D74" s="6">
        <v>160</v>
      </c>
      <c r="E74" s="6">
        <v>2</v>
      </c>
      <c r="F74" s="6">
        <v>13</v>
      </c>
      <c r="G74" s="6">
        <v>12</v>
      </c>
      <c r="H74" s="7" t="s">
        <v>245</v>
      </c>
      <c r="I74" s="7" t="s">
        <v>255</v>
      </c>
    </row>
    <row r="75" spans="1:9" x14ac:dyDescent="0.2">
      <c r="A75" s="6">
        <v>74</v>
      </c>
      <c r="B75" s="7" t="s">
        <v>256</v>
      </c>
      <c r="C75" s="7" t="s">
        <v>257</v>
      </c>
      <c r="D75" s="6">
        <v>250</v>
      </c>
      <c r="E75" s="6">
        <v>12</v>
      </c>
      <c r="F75" s="6">
        <v>41</v>
      </c>
      <c r="G75" s="6">
        <v>5</v>
      </c>
      <c r="H75" s="7" t="s">
        <v>130</v>
      </c>
      <c r="I75" s="7" t="s">
        <v>258</v>
      </c>
    </row>
    <row r="76" spans="1:9" x14ac:dyDescent="0.2">
      <c r="A76" s="6">
        <v>75</v>
      </c>
      <c r="B76" s="7" t="s">
        <v>259</v>
      </c>
      <c r="C76" s="7" t="s">
        <v>260</v>
      </c>
      <c r="D76" s="6">
        <v>240</v>
      </c>
      <c r="E76" s="6">
        <v>12</v>
      </c>
      <c r="F76" s="6">
        <v>35</v>
      </c>
      <c r="G76" s="6">
        <v>6</v>
      </c>
      <c r="H76" s="7" t="s">
        <v>130</v>
      </c>
      <c r="I76" s="7" t="s">
        <v>261</v>
      </c>
    </row>
    <row r="77" spans="1:9" x14ac:dyDescent="0.2">
      <c r="A77" s="6">
        <v>76</v>
      </c>
      <c r="B77" s="7" t="s">
        <v>262</v>
      </c>
      <c r="C77" s="7" t="s">
        <v>263</v>
      </c>
      <c r="D77" s="6">
        <v>350</v>
      </c>
      <c r="E77" s="6">
        <v>38</v>
      </c>
      <c r="F77" s="6">
        <v>33</v>
      </c>
      <c r="G77" s="6">
        <v>8</v>
      </c>
      <c r="H77" s="7" t="s">
        <v>62</v>
      </c>
      <c r="I77" s="7" t="s">
        <v>264</v>
      </c>
    </row>
    <row r="78" spans="1:9" x14ac:dyDescent="0.2">
      <c r="A78" s="6">
        <v>77</v>
      </c>
      <c r="B78" s="7" t="s">
        <v>265</v>
      </c>
      <c r="C78" s="7" t="s">
        <v>266</v>
      </c>
      <c r="D78" s="6">
        <v>150</v>
      </c>
      <c r="E78" s="6">
        <v>14</v>
      </c>
      <c r="F78" s="6">
        <v>14</v>
      </c>
      <c r="G78" s="6">
        <v>4.5</v>
      </c>
      <c r="H78" s="7" t="s">
        <v>130</v>
      </c>
      <c r="I78" s="7" t="s">
        <v>267</v>
      </c>
    </row>
    <row r="79" spans="1:9" ht="28" x14ac:dyDescent="0.2">
      <c r="A79" s="6">
        <v>78</v>
      </c>
      <c r="B79" s="7" t="s">
        <v>268</v>
      </c>
      <c r="C79" s="7" t="s">
        <v>269</v>
      </c>
      <c r="D79" s="6">
        <v>780</v>
      </c>
      <c r="E79" s="6">
        <v>71</v>
      </c>
      <c r="F79" s="6">
        <v>64</v>
      </c>
      <c r="G79" s="6">
        <v>26</v>
      </c>
      <c r="H79" s="7" t="s">
        <v>62</v>
      </c>
      <c r="I79" s="7" t="s">
        <v>270</v>
      </c>
    </row>
    <row r="80" spans="1:9" x14ac:dyDescent="0.2">
      <c r="A80" s="6">
        <v>79</v>
      </c>
      <c r="B80" s="7" t="s">
        <v>271</v>
      </c>
      <c r="C80" s="7" t="s">
        <v>272</v>
      </c>
      <c r="D80" s="6">
        <v>360</v>
      </c>
      <c r="E80" s="6">
        <v>35</v>
      </c>
      <c r="F80" s="6">
        <v>6</v>
      </c>
      <c r="G80" s="6">
        <v>23</v>
      </c>
      <c r="H80" s="7" t="s">
        <v>62</v>
      </c>
      <c r="I80" s="7" t="s">
        <v>273</v>
      </c>
    </row>
    <row r="81" spans="1:9" x14ac:dyDescent="0.2">
      <c r="A81" s="6">
        <v>80</v>
      </c>
      <c r="B81" s="7" t="s">
        <v>274</v>
      </c>
      <c r="C81" s="7" t="s">
        <v>275</v>
      </c>
      <c r="D81" s="6">
        <v>660</v>
      </c>
      <c r="E81" s="6">
        <v>43</v>
      </c>
      <c r="F81" s="6">
        <v>10</v>
      </c>
      <c r="G81" s="6">
        <v>48</v>
      </c>
      <c r="H81" s="7" t="s">
        <v>75</v>
      </c>
      <c r="I81" s="7" t="s">
        <v>276</v>
      </c>
    </row>
    <row r="82" spans="1:9" x14ac:dyDescent="0.2">
      <c r="A82" s="6">
        <v>81</v>
      </c>
      <c r="B82" s="7" t="s">
        <v>277</v>
      </c>
      <c r="C82" s="7" t="s">
        <v>278</v>
      </c>
      <c r="D82" s="6">
        <v>640</v>
      </c>
      <c r="E82" s="6">
        <v>41</v>
      </c>
      <c r="F82" s="6">
        <v>53</v>
      </c>
      <c r="G82" s="6">
        <v>28</v>
      </c>
      <c r="H82" s="7" t="s">
        <v>75</v>
      </c>
      <c r="I82" s="7" t="s">
        <v>279</v>
      </c>
    </row>
    <row r="83" spans="1:9" ht="28" x14ac:dyDescent="0.2">
      <c r="A83" s="6">
        <v>82</v>
      </c>
      <c r="B83" s="7" t="s">
        <v>280</v>
      </c>
      <c r="C83" s="7" t="s">
        <v>281</v>
      </c>
      <c r="D83" s="6">
        <v>890</v>
      </c>
      <c r="E83" s="6">
        <v>72</v>
      </c>
      <c r="F83" s="6">
        <v>71</v>
      </c>
      <c r="G83" s="6">
        <v>39</v>
      </c>
      <c r="H83" s="7" t="s">
        <v>75</v>
      </c>
      <c r="I83" s="7" t="s">
        <v>282</v>
      </c>
    </row>
    <row r="84" spans="1:9" x14ac:dyDescent="0.2">
      <c r="A84" s="6">
        <v>83</v>
      </c>
      <c r="B84" s="7" t="s">
        <v>283</v>
      </c>
      <c r="C84" s="7" t="s">
        <v>284</v>
      </c>
      <c r="D84" s="6">
        <v>530</v>
      </c>
      <c r="E84" s="6">
        <v>23</v>
      </c>
      <c r="F84" s="6">
        <v>89</v>
      </c>
      <c r="G84" s="6">
        <v>14</v>
      </c>
      <c r="H84" s="7" t="s">
        <v>62</v>
      </c>
      <c r="I84" s="7" t="s">
        <v>285</v>
      </c>
    </row>
    <row r="85" spans="1:9" x14ac:dyDescent="0.2">
      <c r="A85" s="6">
        <v>84</v>
      </c>
      <c r="B85" s="7" t="s">
        <v>286</v>
      </c>
      <c r="C85" s="7" t="s">
        <v>287</v>
      </c>
      <c r="D85" s="6">
        <v>170</v>
      </c>
      <c r="E85" s="6">
        <v>28</v>
      </c>
      <c r="F85" s="6">
        <v>7</v>
      </c>
      <c r="G85" s="6">
        <v>3</v>
      </c>
      <c r="H85" s="7" t="s">
        <v>130</v>
      </c>
      <c r="I85" s="7" t="s">
        <v>288</v>
      </c>
    </row>
    <row r="86" spans="1:9" x14ac:dyDescent="0.2">
      <c r="A86" s="6">
        <v>85</v>
      </c>
      <c r="B86" s="7" t="s">
        <v>289</v>
      </c>
      <c r="C86" s="7" t="s">
        <v>290</v>
      </c>
      <c r="D86" s="6">
        <v>290</v>
      </c>
      <c r="E86" s="6">
        <v>28</v>
      </c>
      <c r="F86" s="6">
        <v>7</v>
      </c>
      <c r="G86" s="6">
        <v>17</v>
      </c>
      <c r="H86" s="7" t="s">
        <v>130</v>
      </c>
      <c r="I86" s="7" t="s">
        <v>291</v>
      </c>
    </row>
    <row r="87" spans="1:9" x14ac:dyDescent="0.2">
      <c r="A87" s="6">
        <v>86</v>
      </c>
      <c r="B87" s="7" t="s">
        <v>292</v>
      </c>
      <c r="C87" s="7" t="s">
        <v>293</v>
      </c>
      <c r="D87" s="6">
        <v>230</v>
      </c>
      <c r="E87" s="6">
        <v>36</v>
      </c>
      <c r="F87" s="6">
        <v>8</v>
      </c>
      <c r="G87" s="6">
        <v>6</v>
      </c>
      <c r="H87" s="7" t="s">
        <v>130</v>
      </c>
      <c r="I87" s="7" t="s">
        <v>294</v>
      </c>
    </row>
    <row r="88" spans="1:9" x14ac:dyDescent="0.2">
      <c r="A88" s="6">
        <v>87</v>
      </c>
      <c r="B88" s="7" t="s">
        <v>295</v>
      </c>
      <c r="C88" s="7" t="s">
        <v>296</v>
      </c>
      <c r="D88" s="6">
        <v>150</v>
      </c>
      <c r="E88" s="6">
        <v>11</v>
      </c>
      <c r="F88" s="6">
        <v>3</v>
      </c>
      <c r="G88" s="6">
        <v>10</v>
      </c>
      <c r="H88" s="7" t="s">
        <v>130</v>
      </c>
      <c r="I88" s="7" t="s">
        <v>297</v>
      </c>
    </row>
    <row r="89" spans="1:9" ht="28" x14ac:dyDescent="0.2">
      <c r="A89" s="6">
        <v>88</v>
      </c>
      <c r="B89" s="7" t="s">
        <v>298</v>
      </c>
      <c r="C89" s="7" t="s">
        <v>299</v>
      </c>
      <c r="D89" s="6">
        <v>430</v>
      </c>
      <c r="E89" s="6">
        <v>28</v>
      </c>
      <c r="F89" s="6">
        <v>11</v>
      </c>
      <c r="G89" s="6">
        <v>28</v>
      </c>
      <c r="H89" s="7" t="s">
        <v>62</v>
      </c>
      <c r="I89" s="7" t="s">
        <v>300</v>
      </c>
    </row>
    <row r="90" spans="1:9" x14ac:dyDescent="0.2">
      <c r="A90" s="6">
        <v>89</v>
      </c>
      <c r="B90" s="7" t="s">
        <v>301</v>
      </c>
      <c r="C90" s="7" t="s">
        <v>302</v>
      </c>
      <c r="D90" s="6">
        <v>590</v>
      </c>
      <c r="E90" s="6">
        <v>47</v>
      </c>
      <c r="F90" s="6">
        <v>74</v>
      </c>
      <c r="G90" s="6">
        <v>15</v>
      </c>
      <c r="H90" s="7" t="s">
        <v>62</v>
      </c>
      <c r="I90" s="7" t="s">
        <v>303</v>
      </c>
    </row>
    <row r="91" spans="1:9" x14ac:dyDescent="0.2">
      <c r="A91" s="6">
        <v>90</v>
      </c>
      <c r="B91" s="7" t="s">
        <v>304</v>
      </c>
      <c r="C91" s="7" t="s">
        <v>305</v>
      </c>
      <c r="D91" s="6">
        <v>610</v>
      </c>
      <c r="E91" s="6">
        <v>49</v>
      </c>
      <c r="F91" s="6">
        <v>78</v>
      </c>
      <c r="G91" s="6">
        <v>14</v>
      </c>
      <c r="H91" s="7" t="s">
        <v>62</v>
      </c>
      <c r="I91" s="7" t="s">
        <v>306</v>
      </c>
    </row>
    <row r="92" spans="1:9" x14ac:dyDescent="0.2">
      <c r="A92" s="6">
        <v>91</v>
      </c>
      <c r="B92" s="7" t="s">
        <v>307</v>
      </c>
      <c r="C92" s="7" t="s">
        <v>308</v>
      </c>
      <c r="D92" s="6">
        <v>640</v>
      </c>
      <c r="E92" s="6">
        <v>35</v>
      </c>
      <c r="F92" s="6">
        <v>104</v>
      </c>
      <c r="G92" s="6">
        <v>9</v>
      </c>
      <c r="H92" s="7" t="s">
        <v>62</v>
      </c>
      <c r="I92" s="7" t="s">
        <v>309</v>
      </c>
    </row>
    <row r="93" spans="1:9" x14ac:dyDescent="0.2">
      <c r="A93" s="6">
        <v>92</v>
      </c>
      <c r="B93" s="7" t="s">
        <v>310</v>
      </c>
      <c r="C93" s="7" t="s">
        <v>311</v>
      </c>
      <c r="D93" s="6">
        <v>520</v>
      </c>
      <c r="E93" s="6">
        <v>40</v>
      </c>
      <c r="F93" s="6">
        <v>50</v>
      </c>
      <c r="G93" s="6">
        <v>22</v>
      </c>
      <c r="H93" s="7" t="s">
        <v>62</v>
      </c>
      <c r="I93" s="7" t="s">
        <v>312</v>
      </c>
    </row>
    <row r="94" spans="1:9" x14ac:dyDescent="0.2">
      <c r="A94" s="6">
        <v>93</v>
      </c>
      <c r="B94" s="7" t="s">
        <v>313</v>
      </c>
      <c r="C94" s="7" t="s">
        <v>314</v>
      </c>
      <c r="D94" s="6">
        <v>210</v>
      </c>
      <c r="E94" s="6">
        <v>8</v>
      </c>
      <c r="F94" s="6">
        <v>24</v>
      </c>
      <c r="G94" s="6">
        <v>9</v>
      </c>
      <c r="H94" s="7" t="s">
        <v>245</v>
      </c>
      <c r="I94" s="7" t="s">
        <v>315</v>
      </c>
    </row>
    <row r="95" spans="1:9" x14ac:dyDescent="0.2">
      <c r="A95" s="6">
        <v>94</v>
      </c>
      <c r="B95" s="7" t="s">
        <v>316</v>
      </c>
      <c r="C95" s="7" t="s">
        <v>317</v>
      </c>
      <c r="D95" s="6">
        <v>240</v>
      </c>
      <c r="E95" s="6">
        <v>19</v>
      </c>
      <c r="F95" s="6">
        <v>25</v>
      </c>
      <c r="G95" s="6">
        <v>8</v>
      </c>
      <c r="H95" s="7" t="s">
        <v>245</v>
      </c>
      <c r="I95" s="7" t="s">
        <v>318</v>
      </c>
    </row>
    <row r="96" spans="1:9" x14ac:dyDescent="0.2">
      <c r="A96" s="6">
        <v>95</v>
      </c>
      <c r="B96" s="7" t="s">
        <v>319</v>
      </c>
      <c r="C96" s="7" t="s">
        <v>320</v>
      </c>
      <c r="D96" s="6">
        <v>190</v>
      </c>
      <c r="E96" s="6">
        <v>18</v>
      </c>
      <c r="F96" s="6">
        <v>14</v>
      </c>
      <c r="G96" s="6">
        <v>8</v>
      </c>
      <c r="H96" s="7" t="s">
        <v>245</v>
      </c>
      <c r="I96" s="7" t="s">
        <v>321</v>
      </c>
    </row>
    <row r="97" spans="1:9" x14ac:dyDescent="0.2">
      <c r="A97" s="6">
        <v>96</v>
      </c>
      <c r="B97" s="7" t="s">
        <v>322</v>
      </c>
      <c r="C97" s="7" t="s">
        <v>323</v>
      </c>
      <c r="D97" s="6">
        <v>140</v>
      </c>
      <c r="E97" s="6">
        <v>12</v>
      </c>
      <c r="F97" s="6">
        <v>44</v>
      </c>
      <c r="G97" s="6">
        <v>8</v>
      </c>
      <c r="H97" s="7" t="s">
        <v>245</v>
      </c>
      <c r="I97" s="7" t="s">
        <v>324</v>
      </c>
    </row>
    <row r="98" spans="1:9" x14ac:dyDescent="0.2">
      <c r="A98" s="6">
        <v>97</v>
      </c>
      <c r="B98" s="7" t="s">
        <v>325</v>
      </c>
      <c r="C98" s="7" t="s">
        <v>326</v>
      </c>
      <c r="D98" s="6">
        <v>130</v>
      </c>
      <c r="E98" s="6">
        <v>3</v>
      </c>
      <c r="F98" s="6">
        <v>30</v>
      </c>
      <c r="G98" s="6">
        <v>0</v>
      </c>
      <c r="H98" s="7" t="s">
        <v>245</v>
      </c>
      <c r="I98" s="7" t="s">
        <v>327</v>
      </c>
    </row>
    <row r="99" spans="1:9" ht="28" x14ac:dyDescent="0.2">
      <c r="A99" s="6">
        <v>98</v>
      </c>
      <c r="B99" s="7" t="s">
        <v>328</v>
      </c>
      <c r="C99" s="7" t="s">
        <v>329</v>
      </c>
      <c r="D99" s="6">
        <v>340</v>
      </c>
      <c r="E99" s="6">
        <v>21</v>
      </c>
      <c r="F99" s="6">
        <v>23</v>
      </c>
      <c r="G99" s="6">
        <v>19</v>
      </c>
      <c r="H99" s="7" t="s">
        <v>245</v>
      </c>
      <c r="I99" s="7" t="s">
        <v>330</v>
      </c>
    </row>
    <row r="100" spans="1:9" x14ac:dyDescent="0.2">
      <c r="A100" s="6">
        <v>99</v>
      </c>
      <c r="B100" s="7" t="s">
        <v>331</v>
      </c>
      <c r="C100" s="7" t="s">
        <v>332</v>
      </c>
      <c r="D100" s="6">
        <v>150</v>
      </c>
      <c r="E100" s="6">
        <v>11</v>
      </c>
      <c r="F100" s="6">
        <v>3</v>
      </c>
      <c r="G100" s="6">
        <v>10</v>
      </c>
      <c r="H100" s="7" t="s">
        <v>245</v>
      </c>
      <c r="I100" s="7" t="s">
        <v>333</v>
      </c>
    </row>
    <row r="101" spans="1:9" ht="28" x14ac:dyDescent="0.2">
      <c r="A101" s="6">
        <v>100</v>
      </c>
      <c r="B101" s="7" t="s">
        <v>334</v>
      </c>
      <c r="C101" s="7" t="s">
        <v>335</v>
      </c>
      <c r="D101" s="6">
        <v>250</v>
      </c>
      <c r="E101" s="6">
        <v>6</v>
      </c>
      <c r="F101" s="6">
        <v>11</v>
      </c>
      <c r="G101" s="6">
        <v>20</v>
      </c>
      <c r="H101" s="7" t="s">
        <v>245</v>
      </c>
      <c r="I101" s="7" t="s">
        <v>336</v>
      </c>
    </row>
    <row r="102" spans="1:9" ht="42" x14ac:dyDescent="0.2">
      <c r="A102" s="6">
        <v>101</v>
      </c>
      <c r="B102" s="7" t="s">
        <v>337</v>
      </c>
      <c r="C102" s="7" t="s">
        <v>338</v>
      </c>
      <c r="D102" s="6">
        <v>320</v>
      </c>
      <c r="E102" s="6">
        <v>7</v>
      </c>
      <c r="F102" s="6">
        <v>50</v>
      </c>
      <c r="G102" s="6">
        <v>11</v>
      </c>
      <c r="H102" s="7" t="s">
        <v>62</v>
      </c>
      <c r="I102" s="7" t="s">
        <v>339</v>
      </c>
    </row>
    <row r="103" spans="1:9" ht="28" x14ac:dyDescent="0.2">
      <c r="A103" s="6">
        <v>102</v>
      </c>
      <c r="B103" s="7" t="s">
        <v>340</v>
      </c>
      <c r="C103" s="7" t="s">
        <v>341</v>
      </c>
      <c r="D103" s="6">
        <v>370</v>
      </c>
      <c r="E103" s="6">
        <v>13</v>
      </c>
      <c r="F103" s="6">
        <v>66</v>
      </c>
      <c r="G103" s="6">
        <v>8</v>
      </c>
      <c r="H103" s="7" t="s">
        <v>62</v>
      </c>
      <c r="I103" s="7" t="s">
        <v>342</v>
      </c>
    </row>
    <row r="104" spans="1:9" ht="28" x14ac:dyDescent="0.2">
      <c r="A104" s="6">
        <v>230</v>
      </c>
      <c r="B104" s="7" t="s">
        <v>343</v>
      </c>
      <c r="C104" s="7" t="s">
        <v>344</v>
      </c>
      <c r="D104" s="6">
        <v>110</v>
      </c>
      <c r="E104" s="6">
        <v>1</v>
      </c>
      <c r="F104" s="6">
        <v>27</v>
      </c>
      <c r="G104" s="6">
        <v>0</v>
      </c>
      <c r="H104" s="7" t="s">
        <v>345</v>
      </c>
      <c r="I104" s="7" t="s">
        <v>346</v>
      </c>
    </row>
    <row r="105" spans="1:9" ht="28" x14ac:dyDescent="0.2">
      <c r="A105" s="6">
        <v>231</v>
      </c>
      <c r="B105" s="7" t="s">
        <v>347</v>
      </c>
      <c r="C105" s="7" t="s">
        <v>344</v>
      </c>
      <c r="D105" s="6">
        <v>90</v>
      </c>
      <c r="E105" s="6">
        <v>0</v>
      </c>
      <c r="F105" s="6">
        <v>25</v>
      </c>
      <c r="G105" s="6">
        <v>0</v>
      </c>
      <c r="H105" s="7" t="s">
        <v>345</v>
      </c>
      <c r="I105" s="7" t="s">
        <v>348</v>
      </c>
    </row>
    <row r="106" spans="1:9" ht="28" x14ac:dyDescent="0.2">
      <c r="A106" s="6">
        <v>232</v>
      </c>
      <c r="B106" s="7" t="s">
        <v>349</v>
      </c>
      <c r="C106" s="7" t="s">
        <v>344</v>
      </c>
      <c r="D106" s="6">
        <v>70</v>
      </c>
      <c r="E106" s="6">
        <v>1</v>
      </c>
      <c r="F106" s="6">
        <v>17</v>
      </c>
      <c r="G106" s="6">
        <v>0</v>
      </c>
      <c r="H106" s="7" t="s">
        <v>345</v>
      </c>
      <c r="I106" s="7" t="s">
        <v>350</v>
      </c>
    </row>
    <row r="107" spans="1:9" x14ac:dyDescent="0.2">
      <c r="A107" s="6">
        <v>600</v>
      </c>
      <c r="B107" s="7" t="s">
        <v>351</v>
      </c>
      <c r="C107" s="7" t="s">
        <v>352</v>
      </c>
      <c r="D107" s="6">
        <v>170</v>
      </c>
      <c r="E107" s="6">
        <v>33</v>
      </c>
      <c r="F107" s="6">
        <v>2</v>
      </c>
      <c r="G107" s="6">
        <v>3.5</v>
      </c>
      <c r="H107" s="7" t="s">
        <v>353</v>
      </c>
      <c r="I107" s="7" t="s">
        <v>354</v>
      </c>
    </row>
    <row r="108" spans="1:9" x14ac:dyDescent="0.2">
      <c r="A108" s="6">
        <v>601</v>
      </c>
      <c r="B108" s="7" t="s">
        <v>355</v>
      </c>
      <c r="C108" s="7" t="s">
        <v>356</v>
      </c>
      <c r="D108" s="6">
        <v>210</v>
      </c>
      <c r="E108" s="6">
        <v>29</v>
      </c>
      <c r="F108" s="6">
        <v>2</v>
      </c>
      <c r="G108" s="6">
        <v>9</v>
      </c>
      <c r="H108" s="7" t="s">
        <v>353</v>
      </c>
      <c r="I108" s="7" t="s">
        <v>357</v>
      </c>
    </row>
    <row r="109" spans="1:9" x14ac:dyDescent="0.2">
      <c r="A109" s="6">
        <v>602</v>
      </c>
      <c r="B109" s="7" t="s">
        <v>358</v>
      </c>
      <c r="C109" s="7" t="s">
        <v>359</v>
      </c>
      <c r="D109" s="6">
        <v>190</v>
      </c>
      <c r="E109" s="6">
        <v>35</v>
      </c>
      <c r="F109" s="6">
        <v>4</v>
      </c>
      <c r="G109" s="6">
        <v>3.5</v>
      </c>
      <c r="H109" s="7" t="s">
        <v>353</v>
      </c>
      <c r="I109" s="7" t="s">
        <v>360</v>
      </c>
    </row>
    <row r="110" spans="1:9" x14ac:dyDescent="0.2">
      <c r="A110" s="6">
        <v>603</v>
      </c>
      <c r="B110" s="7" t="s">
        <v>361</v>
      </c>
      <c r="C110" s="7" t="s">
        <v>362</v>
      </c>
      <c r="D110" s="6">
        <v>170</v>
      </c>
      <c r="E110" s="6">
        <v>23</v>
      </c>
      <c r="F110" s="6">
        <v>8</v>
      </c>
      <c r="G110" s="6">
        <v>4.5</v>
      </c>
      <c r="H110" s="7" t="s">
        <v>353</v>
      </c>
      <c r="I110" s="7" t="s">
        <v>363</v>
      </c>
    </row>
    <row r="111" spans="1:9" x14ac:dyDescent="0.2">
      <c r="A111" s="6">
        <v>604</v>
      </c>
      <c r="B111" s="7" t="s">
        <v>364</v>
      </c>
      <c r="C111" s="7" t="s">
        <v>365</v>
      </c>
      <c r="D111" s="6">
        <v>170</v>
      </c>
      <c r="E111" s="6">
        <v>23</v>
      </c>
      <c r="F111" s="6">
        <v>5</v>
      </c>
      <c r="G111" s="6">
        <v>5</v>
      </c>
      <c r="H111" s="7" t="s">
        <v>353</v>
      </c>
      <c r="I111" s="7" t="s">
        <v>366</v>
      </c>
    </row>
    <row r="112" spans="1:9" x14ac:dyDescent="0.2">
      <c r="A112" s="6">
        <v>605</v>
      </c>
      <c r="B112" s="7" t="s">
        <v>367</v>
      </c>
      <c r="C112" s="7" t="s">
        <v>368</v>
      </c>
      <c r="D112" s="6">
        <v>210</v>
      </c>
      <c r="E112" s="6">
        <v>24</v>
      </c>
      <c r="F112" s="6">
        <v>6</v>
      </c>
      <c r="G112" s="6">
        <v>10</v>
      </c>
      <c r="H112" s="7" t="s">
        <v>353</v>
      </c>
      <c r="I112" s="7" t="s">
        <v>369</v>
      </c>
    </row>
    <row r="113" spans="1:9" x14ac:dyDescent="0.2">
      <c r="A113" s="6">
        <v>606</v>
      </c>
      <c r="B113" s="7" t="s">
        <v>370</v>
      </c>
      <c r="C113" s="7" t="s">
        <v>371</v>
      </c>
      <c r="D113" s="6">
        <v>170</v>
      </c>
      <c r="E113" s="6">
        <v>35</v>
      </c>
      <c r="F113" s="6">
        <v>1</v>
      </c>
      <c r="G113" s="6">
        <v>3.5</v>
      </c>
      <c r="H113" s="7" t="s">
        <v>353</v>
      </c>
      <c r="I113" s="7" t="s">
        <v>372</v>
      </c>
    </row>
    <row r="114" spans="1:9" x14ac:dyDescent="0.2">
      <c r="A114" s="6">
        <v>607</v>
      </c>
      <c r="B114" s="7" t="s">
        <v>373</v>
      </c>
      <c r="C114" s="7" t="s">
        <v>374</v>
      </c>
      <c r="D114" s="6">
        <v>210</v>
      </c>
      <c r="E114" s="6">
        <v>28</v>
      </c>
      <c r="F114" s="6">
        <v>1</v>
      </c>
      <c r="G114" s="6">
        <v>9</v>
      </c>
      <c r="H114" s="7" t="s">
        <v>353</v>
      </c>
      <c r="I114" s="7" t="s">
        <v>375</v>
      </c>
    </row>
    <row r="115" spans="1:9" x14ac:dyDescent="0.2">
      <c r="A115" s="6">
        <v>608</v>
      </c>
      <c r="B115" s="7" t="s">
        <v>376</v>
      </c>
      <c r="C115" s="7" t="s">
        <v>377</v>
      </c>
      <c r="D115" s="6">
        <v>230</v>
      </c>
      <c r="E115" s="6">
        <v>36</v>
      </c>
      <c r="F115" s="6">
        <v>6</v>
      </c>
      <c r="G115" s="6">
        <v>8</v>
      </c>
      <c r="H115" s="7" t="s">
        <v>353</v>
      </c>
      <c r="I115" s="7" t="s">
        <v>378</v>
      </c>
    </row>
    <row r="116" spans="1:9" x14ac:dyDescent="0.2">
      <c r="A116" s="6">
        <v>609</v>
      </c>
      <c r="B116" s="7" t="s">
        <v>379</v>
      </c>
      <c r="C116" s="7" t="s">
        <v>380</v>
      </c>
      <c r="D116" s="6">
        <v>190</v>
      </c>
      <c r="E116" s="6">
        <v>22</v>
      </c>
      <c r="F116" s="6">
        <v>2</v>
      </c>
      <c r="G116" s="6">
        <v>11</v>
      </c>
      <c r="H116" s="7" t="s">
        <v>353</v>
      </c>
      <c r="I116" s="7" t="s">
        <v>381</v>
      </c>
    </row>
    <row r="117" spans="1:9" x14ac:dyDescent="0.2">
      <c r="A117" s="6">
        <v>610</v>
      </c>
      <c r="B117" s="7" t="s">
        <v>382</v>
      </c>
      <c r="C117" s="7" t="s">
        <v>383</v>
      </c>
      <c r="D117" s="6">
        <v>170</v>
      </c>
      <c r="E117" s="6">
        <v>19</v>
      </c>
      <c r="F117" s="6">
        <v>6</v>
      </c>
      <c r="G117" s="6">
        <v>8</v>
      </c>
      <c r="H117" s="7" t="s">
        <v>353</v>
      </c>
      <c r="I117" s="7" t="s">
        <v>384</v>
      </c>
    </row>
    <row r="118" spans="1:9" x14ac:dyDescent="0.2">
      <c r="A118" s="6">
        <v>611</v>
      </c>
      <c r="B118" s="7" t="s">
        <v>385</v>
      </c>
      <c r="C118" s="7" t="s">
        <v>386</v>
      </c>
      <c r="D118" s="6">
        <v>230</v>
      </c>
      <c r="E118" s="6">
        <v>32</v>
      </c>
      <c r="F118" s="6">
        <v>5</v>
      </c>
      <c r="G118" s="6">
        <v>9</v>
      </c>
      <c r="H118" s="7" t="s">
        <v>353</v>
      </c>
      <c r="I118" s="7" t="s">
        <v>387</v>
      </c>
    </row>
    <row r="119" spans="1:9" x14ac:dyDescent="0.2">
      <c r="A119" s="6">
        <v>612</v>
      </c>
      <c r="B119" s="7" t="s">
        <v>388</v>
      </c>
      <c r="C119" s="7" t="s">
        <v>389</v>
      </c>
      <c r="D119" s="6">
        <v>230</v>
      </c>
      <c r="E119" s="6">
        <v>23</v>
      </c>
      <c r="F119" s="6">
        <v>0</v>
      </c>
      <c r="G119" s="6">
        <v>15</v>
      </c>
      <c r="H119" s="7" t="s">
        <v>353</v>
      </c>
      <c r="I119" s="7" t="s">
        <v>390</v>
      </c>
    </row>
    <row r="120" spans="1:9" x14ac:dyDescent="0.2">
      <c r="A120" s="6">
        <v>613</v>
      </c>
      <c r="B120" s="7" t="s">
        <v>391</v>
      </c>
      <c r="C120" s="7" t="s">
        <v>392</v>
      </c>
      <c r="D120" s="6">
        <v>240</v>
      </c>
      <c r="E120" s="6">
        <v>21</v>
      </c>
      <c r="F120" s="6">
        <v>12</v>
      </c>
      <c r="G120" s="6">
        <v>13</v>
      </c>
      <c r="H120" s="7" t="s">
        <v>353</v>
      </c>
      <c r="I120" s="7" t="s">
        <v>393</v>
      </c>
    </row>
    <row r="121" spans="1:9" x14ac:dyDescent="0.2">
      <c r="A121" s="6">
        <v>614</v>
      </c>
      <c r="B121" s="7" t="s">
        <v>394</v>
      </c>
      <c r="C121" s="7" t="s">
        <v>395</v>
      </c>
      <c r="D121" s="6">
        <v>170</v>
      </c>
      <c r="E121" s="6">
        <v>23</v>
      </c>
      <c r="F121" s="6">
        <v>3</v>
      </c>
      <c r="G121" s="6">
        <v>7</v>
      </c>
      <c r="H121" s="7" t="s">
        <v>353</v>
      </c>
      <c r="I121" s="7" t="s">
        <v>396</v>
      </c>
    </row>
    <row r="122" spans="1:9" x14ac:dyDescent="0.2">
      <c r="A122" s="6">
        <v>615</v>
      </c>
      <c r="B122" s="7" t="s">
        <v>397</v>
      </c>
      <c r="C122" s="7" t="s">
        <v>398</v>
      </c>
      <c r="D122" s="6">
        <v>170</v>
      </c>
      <c r="E122" s="6">
        <v>20</v>
      </c>
      <c r="F122" s="6">
        <v>16</v>
      </c>
      <c r="G122" s="6">
        <v>3.5</v>
      </c>
      <c r="H122" s="7" t="s">
        <v>353</v>
      </c>
      <c r="I122" s="7" t="s">
        <v>399</v>
      </c>
    </row>
    <row r="123" spans="1:9" x14ac:dyDescent="0.2">
      <c r="A123" s="6">
        <v>616</v>
      </c>
      <c r="B123" s="7" t="s">
        <v>400</v>
      </c>
      <c r="C123" s="7" t="s">
        <v>401</v>
      </c>
      <c r="D123" s="6">
        <v>290</v>
      </c>
      <c r="E123" s="6">
        <v>33</v>
      </c>
      <c r="F123" s="6">
        <v>1</v>
      </c>
      <c r="G123" s="6">
        <v>17</v>
      </c>
      <c r="H123" s="7" t="s">
        <v>353</v>
      </c>
      <c r="I123" s="7" t="s">
        <v>402</v>
      </c>
    </row>
    <row r="124" spans="1:9" x14ac:dyDescent="0.2">
      <c r="A124" s="6">
        <v>617</v>
      </c>
      <c r="B124" s="7" t="s">
        <v>403</v>
      </c>
      <c r="C124" s="7" t="s">
        <v>404</v>
      </c>
      <c r="D124" s="6">
        <v>170</v>
      </c>
      <c r="E124" s="6">
        <v>23</v>
      </c>
      <c r="F124" s="6">
        <v>3</v>
      </c>
      <c r="G124" s="6">
        <v>7</v>
      </c>
      <c r="H124" s="7" t="s">
        <v>353</v>
      </c>
      <c r="I124" s="7" t="s">
        <v>405</v>
      </c>
    </row>
    <row r="125" spans="1:9" x14ac:dyDescent="0.2">
      <c r="A125" s="6">
        <v>618</v>
      </c>
      <c r="B125" s="7" t="s">
        <v>406</v>
      </c>
      <c r="C125" s="7" t="s">
        <v>407</v>
      </c>
      <c r="D125" s="6">
        <v>170</v>
      </c>
      <c r="E125" s="6">
        <v>19</v>
      </c>
      <c r="F125" s="6">
        <v>8</v>
      </c>
      <c r="G125" s="6">
        <v>7</v>
      </c>
      <c r="H125" s="7" t="s">
        <v>353</v>
      </c>
      <c r="I125" s="7" t="s">
        <v>408</v>
      </c>
    </row>
    <row r="126" spans="1:9" x14ac:dyDescent="0.2">
      <c r="A126" s="6">
        <v>619</v>
      </c>
      <c r="B126" s="7" t="s">
        <v>409</v>
      </c>
      <c r="C126" s="7" t="s">
        <v>410</v>
      </c>
      <c r="D126" s="6">
        <v>140</v>
      </c>
      <c r="E126" s="6">
        <v>15</v>
      </c>
      <c r="F126" s="6">
        <v>1</v>
      </c>
      <c r="G126" s="6">
        <v>8</v>
      </c>
      <c r="H126" s="7" t="s">
        <v>353</v>
      </c>
      <c r="I126" s="7" t="s">
        <v>411</v>
      </c>
    </row>
    <row r="127" spans="1:9" x14ac:dyDescent="0.2">
      <c r="A127" s="6">
        <v>620</v>
      </c>
      <c r="B127" s="7" t="s">
        <v>412</v>
      </c>
      <c r="C127" s="7" t="s">
        <v>413</v>
      </c>
      <c r="D127" s="6">
        <v>90</v>
      </c>
      <c r="E127" s="6">
        <v>16</v>
      </c>
      <c r="F127" s="6">
        <v>2</v>
      </c>
      <c r="G127" s="6">
        <v>1</v>
      </c>
      <c r="H127" s="7" t="s">
        <v>353</v>
      </c>
      <c r="I127" s="7" t="s">
        <v>414</v>
      </c>
    </row>
    <row r="128" spans="1:9" x14ac:dyDescent="0.2">
      <c r="A128" s="6">
        <v>621</v>
      </c>
      <c r="B128" s="7" t="s">
        <v>415</v>
      </c>
      <c r="C128" s="7" t="s">
        <v>416</v>
      </c>
      <c r="D128" s="6">
        <v>240</v>
      </c>
      <c r="E128" s="6">
        <v>20</v>
      </c>
      <c r="F128" s="6">
        <v>8</v>
      </c>
      <c r="G128" s="6">
        <v>14</v>
      </c>
      <c r="H128" s="7" t="s">
        <v>353</v>
      </c>
      <c r="I128" s="7" t="s">
        <v>417</v>
      </c>
    </row>
    <row r="129" spans="1:9" x14ac:dyDescent="0.2">
      <c r="A129" s="6">
        <v>622</v>
      </c>
      <c r="B129" s="7" t="s">
        <v>418</v>
      </c>
      <c r="C129" s="7" t="s">
        <v>419</v>
      </c>
      <c r="D129" s="6">
        <v>180</v>
      </c>
      <c r="E129" s="6">
        <v>18</v>
      </c>
      <c r="F129" s="6">
        <v>3</v>
      </c>
      <c r="G129" s="6">
        <v>10</v>
      </c>
      <c r="H129" s="7" t="s">
        <v>353</v>
      </c>
      <c r="I129" s="7" t="s">
        <v>420</v>
      </c>
    </row>
    <row r="130" spans="1:9" x14ac:dyDescent="0.2">
      <c r="A130" s="6">
        <v>623</v>
      </c>
      <c r="B130" s="7" t="s">
        <v>421</v>
      </c>
      <c r="C130" s="7" t="s">
        <v>422</v>
      </c>
      <c r="D130" s="6">
        <v>150</v>
      </c>
      <c r="E130" s="6">
        <v>27</v>
      </c>
      <c r="F130" s="6">
        <v>1</v>
      </c>
      <c r="G130" s="6">
        <v>5</v>
      </c>
      <c r="H130" s="7" t="s">
        <v>353</v>
      </c>
      <c r="I130" s="7" t="s">
        <v>423</v>
      </c>
    </row>
    <row r="131" spans="1:9" x14ac:dyDescent="0.2">
      <c r="A131" s="6">
        <v>624</v>
      </c>
      <c r="B131" s="7" t="s">
        <v>424</v>
      </c>
      <c r="C131" s="7" t="s">
        <v>425</v>
      </c>
      <c r="D131" s="6">
        <v>210</v>
      </c>
      <c r="E131" s="6">
        <v>35</v>
      </c>
      <c r="F131" s="6">
        <v>2</v>
      </c>
      <c r="G131" s="6">
        <v>6</v>
      </c>
      <c r="H131" s="7" t="s">
        <v>353</v>
      </c>
      <c r="I131" s="7" t="s">
        <v>426</v>
      </c>
    </row>
    <row r="132" spans="1:9" x14ac:dyDescent="0.2">
      <c r="A132" s="6">
        <v>650</v>
      </c>
      <c r="B132" s="7" t="s">
        <v>427</v>
      </c>
      <c r="C132" s="7" t="s">
        <v>428</v>
      </c>
      <c r="D132" s="6">
        <v>130</v>
      </c>
      <c r="E132" s="6">
        <v>3</v>
      </c>
      <c r="F132" s="6">
        <v>27</v>
      </c>
      <c r="G132" s="6">
        <v>1</v>
      </c>
      <c r="H132" s="7" t="s">
        <v>345</v>
      </c>
      <c r="I132" s="7" t="s">
        <v>429</v>
      </c>
    </row>
    <row r="133" spans="1:9" x14ac:dyDescent="0.2">
      <c r="A133" s="6">
        <v>651</v>
      </c>
      <c r="B133" s="7" t="s">
        <v>430</v>
      </c>
      <c r="C133" s="7" t="s">
        <v>431</v>
      </c>
      <c r="D133" s="6">
        <v>150</v>
      </c>
      <c r="E133" s="6">
        <v>3</v>
      </c>
      <c r="F133" s="6">
        <v>32</v>
      </c>
      <c r="G133" s="6">
        <v>0</v>
      </c>
      <c r="H133" s="7" t="s">
        <v>345</v>
      </c>
      <c r="I133" s="7" t="s">
        <v>432</v>
      </c>
    </row>
    <row r="134" spans="1:9" x14ac:dyDescent="0.2">
      <c r="A134" s="6">
        <v>652</v>
      </c>
      <c r="B134" s="7" t="s">
        <v>433</v>
      </c>
      <c r="C134" s="7" t="s">
        <v>434</v>
      </c>
      <c r="D134" s="6">
        <v>160</v>
      </c>
      <c r="E134" s="6">
        <v>3</v>
      </c>
      <c r="F134" s="6">
        <v>31</v>
      </c>
      <c r="G134" s="6">
        <v>2.5</v>
      </c>
      <c r="H134" s="7" t="s">
        <v>345</v>
      </c>
      <c r="I134" s="7" t="s">
        <v>435</v>
      </c>
    </row>
    <row r="135" spans="1:9" x14ac:dyDescent="0.2">
      <c r="A135" s="6">
        <v>653</v>
      </c>
      <c r="B135" s="7" t="s">
        <v>436</v>
      </c>
      <c r="C135" s="7" t="s">
        <v>437</v>
      </c>
      <c r="D135" s="6">
        <v>170</v>
      </c>
      <c r="E135" s="6">
        <v>7</v>
      </c>
      <c r="F135" s="6">
        <v>34</v>
      </c>
      <c r="G135" s="6">
        <v>2</v>
      </c>
      <c r="H135" s="7" t="s">
        <v>345</v>
      </c>
      <c r="I135" s="7" t="s">
        <v>438</v>
      </c>
    </row>
    <row r="136" spans="1:9" x14ac:dyDescent="0.2">
      <c r="A136" s="6">
        <v>654</v>
      </c>
      <c r="B136" s="7" t="s">
        <v>439</v>
      </c>
      <c r="C136" s="7" t="s">
        <v>440</v>
      </c>
      <c r="D136" s="6">
        <v>190</v>
      </c>
      <c r="E136" s="6">
        <v>11</v>
      </c>
      <c r="F136" s="6">
        <v>35</v>
      </c>
      <c r="G136" s="6">
        <v>3</v>
      </c>
      <c r="H136" s="7" t="s">
        <v>345</v>
      </c>
      <c r="I136" s="7" t="s">
        <v>441</v>
      </c>
    </row>
    <row r="137" spans="1:9" x14ac:dyDescent="0.2">
      <c r="A137" s="6">
        <v>655</v>
      </c>
      <c r="B137" s="7" t="s">
        <v>442</v>
      </c>
      <c r="C137" s="7" t="s">
        <v>443</v>
      </c>
      <c r="D137" s="6">
        <v>40</v>
      </c>
      <c r="E137" s="6">
        <v>3</v>
      </c>
      <c r="F137" s="6">
        <v>8</v>
      </c>
      <c r="G137" s="6">
        <v>0</v>
      </c>
      <c r="H137" s="7" t="s">
        <v>444</v>
      </c>
      <c r="I137" s="7" t="s">
        <v>445</v>
      </c>
    </row>
    <row r="138" spans="1:9" x14ac:dyDescent="0.2">
      <c r="A138" s="6">
        <v>656</v>
      </c>
      <c r="B138" s="7" t="s">
        <v>446</v>
      </c>
      <c r="C138" s="7" t="s">
        <v>447</v>
      </c>
      <c r="D138" s="6">
        <v>70</v>
      </c>
      <c r="E138" s="6">
        <v>5</v>
      </c>
      <c r="F138" s="6">
        <v>8</v>
      </c>
      <c r="G138" s="6">
        <v>3</v>
      </c>
      <c r="H138" s="7" t="s">
        <v>444</v>
      </c>
      <c r="I138" s="7" t="s">
        <v>448</v>
      </c>
    </row>
    <row r="139" spans="1:9" x14ac:dyDescent="0.2">
      <c r="A139" s="6">
        <v>657</v>
      </c>
      <c r="B139" s="7" t="s">
        <v>449</v>
      </c>
      <c r="C139" s="7" t="s">
        <v>450</v>
      </c>
      <c r="D139" s="6">
        <v>50</v>
      </c>
      <c r="E139" s="6">
        <v>1</v>
      </c>
      <c r="F139" s="6">
        <v>4</v>
      </c>
      <c r="G139" s="6">
        <v>4</v>
      </c>
      <c r="H139" s="7" t="s">
        <v>444</v>
      </c>
      <c r="I139" s="7" t="s">
        <v>451</v>
      </c>
    </row>
    <row r="140" spans="1:9" x14ac:dyDescent="0.2">
      <c r="A140" s="6">
        <v>658</v>
      </c>
      <c r="B140" s="7" t="s">
        <v>452</v>
      </c>
      <c r="C140" s="7" t="s">
        <v>453</v>
      </c>
      <c r="D140" s="6">
        <v>80</v>
      </c>
      <c r="E140" s="6">
        <v>4</v>
      </c>
      <c r="F140" s="6">
        <v>11</v>
      </c>
      <c r="G140" s="6">
        <v>3.5</v>
      </c>
      <c r="H140" s="7" t="s">
        <v>345</v>
      </c>
      <c r="I140" s="7" t="s">
        <v>454</v>
      </c>
    </row>
    <row r="141" spans="1:9" x14ac:dyDescent="0.2">
      <c r="A141" s="6">
        <v>659</v>
      </c>
      <c r="B141" s="7" t="s">
        <v>455</v>
      </c>
      <c r="C141" s="7" t="s">
        <v>456</v>
      </c>
      <c r="D141" s="6">
        <v>70</v>
      </c>
      <c r="E141" s="6">
        <v>2</v>
      </c>
      <c r="F141" s="6">
        <v>4</v>
      </c>
      <c r="G141" s="6">
        <v>6</v>
      </c>
      <c r="H141" s="7" t="s">
        <v>444</v>
      </c>
      <c r="I141" s="7" t="s">
        <v>457</v>
      </c>
    </row>
    <row r="142" spans="1:9" x14ac:dyDescent="0.2">
      <c r="A142" s="6">
        <v>660</v>
      </c>
      <c r="B142" s="7" t="s">
        <v>458</v>
      </c>
      <c r="C142" s="7" t="s">
        <v>459</v>
      </c>
      <c r="D142" s="6">
        <v>110</v>
      </c>
      <c r="E142" s="6">
        <v>3</v>
      </c>
      <c r="F142" s="6">
        <v>9</v>
      </c>
      <c r="G142" s="6">
        <v>7</v>
      </c>
      <c r="H142" s="7" t="s">
        <v>444</v>
      </c>
      <c r="I142" s="7" t="s">
        <v>460</v>
      </c>
    </row>
    <row r="143" spans="1:9" x14ac:dyDescent="0.2">
      <c r="A143" s="6">
        <v>661</v>
      </c>
      <c r="B143" s="7" t="s">
        <v>461</v>
      </c>
      <c r="C143" s="7" t="s">
        <v>462</v>
      </c>
      <c r="D143" s="6">
        <v>100</v>
      </c>
      <c r="E143" s="6">
        <v>3</v>
      </c>
      <c r="F143" s="6">
        <v>23</v>
      </c>
      <c r="G143" s="6">
        <v>0</v>
      </c>
      <c r="H143" s="7" t="s">
        <v>345</v>
      </c>
      <c r="I143" s="7" t="s">
        <v>463</v>
      </c>
    </row>
    <row r="144" spans="1:9" x14ac:dyDescent="0.2">
      <c r="A144" s="6">
        <v>662</v>
      </c>
      <c r="B144" s="7" t="s">
        <v>464</v>
      </c>
      <c r="C144" s="7" t="s">
        <v>465</v>
      </c>
      <c r="D144" s="6">
        <v>80</v>
      </c>
      <c r="E144" s="6">
        <v>2</v>
      </c>
      <c r="F144" s="6">
        <v>13</v>
      </c>
      <c r="G144" s="6">
        <v>3</v>
      </c>
      <c r="H144" s="7" t="s">
        <v>345</v>
      </c>
      <c r="I144" s="7" t="s">
        <v>466</v>
      </c>
    </row>
    <row r="145" spans="1:9" x14ac:dyDescent="0.2">
      <c r="A145" s="6">
        <v>663</v>
      </c>
      <c r="B145" s="7" t="s">
        <v>467</v>
      </c>
      <c r="C145" s="7" t="s">
        <v>468</v>
      </c>
      <c r="D145" s="6">
        <v>120</v>
      </c>
      <c r="E145" s="6">
        <v>3</v>
      </c>
      <c r="F145" s="6">
        <v>5</v>
      </c>
      <c r="G145" s="6">
        <v>11</v>
      </c>
      <c r="H145" s="7" t="s">
        <v>444</v>
      </c>
      <c r="I145" s="7" t="s">
        <v>469</v>
      </c>
    </row>
    <row r="146" spans="1:9" x14ac:dyDescent="0.2">
      <c r="A146" s="6">
        <v>664</v>
      </c>
      <c r="B146" s="7" t="s">
        <v>470</v>
      </c>
      <c r="C146" s="7" t="s">
        <v>471</v>
      </c>
      <c r="D146" s="6">
        <v>45</v>
      </c>
      <c r="E146" s="6">
        <v>2</v>
      </c>
      <c r="F146" s="6">
        <v>4</v>
      </c>
      <c r="G146" s="6">
        <v>3</v>
      </c>
      <c r="H146" s="7" t="s">
        <v>444</v>
      </c>
      <c r="I146" s="7" t="s">
        <v>472</v>
      </c>
    </row>
    <row r="147" spans="1:9" x14ac:dyDescent="0.2">
      <c r="A147" s="6">
        <v>665</v>
      </c>
      <c r="B147" s="7" t="s">
        <v>473</v>
      </c>
      <c r="C147" s="7" t="s">
        <v>474</v>
      </c>
      <c r="D147" s="6">
        <v>120</v>
      </c>
      <c r="E147" s="6">
        <v>7</v>
      </c>
      <c r="F147" s="6">
        <v>26</v>
      </c>
      <c r="G147" s="6">
        <v>1</v>
      </c>
      <c r="H147" s="7" t="s">
        <v>345</v>
      </c>
      <c r="I147" s="7" t="s">
        <v>475</v>
      </c>
    </row>
    <row r="148" spans="1:9" x14ac:dyDescent="0.2">
      <c r="A148" s="6">
        <v>666</v>
      </c>
      <c r="B148" s="7" t="s">
        <v>476</v>
      </c>
      <c r="C148" s="7" t="s">
        <v>477</v>
      </c>
      <c r="D148" s="6">
        <v>70</v>
      </c>
      <c r="E148" s="6">
        <v>2</v>
      </c>
      <c r="F148" s="6">
        <v>8</v>
      </c>
      <c r="G148" s="6">
        <v>4</v>
      </c>
      <c r="H148" s="7" t="s">
        <v>444</v>
      </c>
      <c r="I148" s="7" t="s">
        <v>478</v>
      </c>
    </row>
    <row r="149" spans="1:9" x14ac:dyDescent="0.2">
      <c r="A149" s="6">
        <v>625</v>
      </c>
      <c r="B149" s="7" t="s">
        <v>479</v>
      </c>
      <c r="C149" s="7" t="s">
        <v>480</v>
      </c>
      <c r="D149" s="6">
        <v>300</v>
      </c>
      <c r="E149" s="6">
        <v>30</v>
      </c>
      <c r="F149" s="6">
        <v>13</v>
      </c>
      <c r="G149" s="6">
        <v>14</v>
      </c>
      <c r="H149" s="7" t="s">
        <v>353</v>
      </c>
      <c r="I149" s="7" t="s">
        <v>481</v>
      </c>
    </row>
    <row r="150" spans="1:9" x14ac:dyDescent="0.2">
      <c r="A150" s="6">
        <v>626</v>
      </c>
      <c r="B150" s="7" t="s">
        <v>482</v>
      </c>
      <c r="C150" s="7" t="s">
        <v>483</v>
      </c>
      <c r="D150" s="6">
        <v>140</v>
      </c>
      <c r="E150" s="6">
        <v>13</v>
      </c>
      <c r="F150" s="6">
        <v>3</v>
      </c>
      <c r="G150" s="6">
        <v>9</v>
      </c>
      <c r="H150" s="7" t="s">
        <v>353</v>
      </c>
      <c r="I150" s="7" t="s">
        <v>484</v>
      </c>
    </row>
    <row r="151" spans="1:9" x14ac:dyDescent="0.2">
      <c r="A151" s="6">
        <v>627</v>
      </c>
      <c r="B151" s="7" t="s">
        <v>485</v>
      </c>
      <c r="C151" s="7" t="s">
        <v>486</v>
      </c>
      <c r="D151" s="6">
        <v>250</v>
      </c>
      <c r="E151" s="6">
        <v>12</v>
      </c>
      <c r="F151" s="6">
        <v>41</v>
      </c>
      <c r="G151" s="6">
        <v>5</v>
      </c>
      <c r="H151" s="7" t="s">
        <v>353</v>
      </c>
      <c r="I151" s="7" t="s">
        <v>487</v>
      </c>
    </row>
    <row r="152" spans="1:9" x14ac:dyDescent="0.2">
      <c r="A152" s="6">
        <v>667</v>
      </c>
      <c r="B152" s="7" t="s">
        <v>488</v>
      </c>
      <c r="C152" s="7" t="s">
        <v>489</v>
      </c>
      <c r="D152" s="6">
        <v>5</v>
      </c>
      <c r="E152" s="6">
        <v>1</v>
      </c>
      <c r="F152" s="6">
        <v>1</v>
      </c>
      <c r="G152" s="6">
        <v>0</v>
      </c>
      <c r="H152" s="7" t="s">
        <v>444</v>
      </c>
      <c r="I152" s="7" t="s">
        <v>490</v>
      </c>
    </row>
    <row r="153" spans="1:9" x14ac:dyDescent="0.2">
      <c r="A153" s="6">
        <v>668</v>
      </c>
      <c r="B153" s="7" t="s">
        <v>491</v>
      </c>
      <c r="C153" s="7" t="s">
        <v>492</v>
      </c>
      <c r="D153" s="6">
        <v>240</v>
      </c>
      <c r="E153" s="6">
        <v>12</v>
      </c>
      <c r="F153" s="6">
        <v>35</v>
      </c>
      <c r="G153" s="6">
        <v>6</v>
      </c>
      <c r="H153" s="7" t="s">
        <v>345</v>
      </c>
      <c r="I153" s="7" t="s">
        <v>493</v>
      </c>
    </row>
    <row r="154" spans="1:9" x14ac:dyDescent="0.2">
      <c r="A154" s="6">
        <v>669</v>
      </c>
      <c r="B154" s="7" t="s">
        <v>494</v>
      </c>
      <c r="C154" s="7" t="s">
        <v>495</v>
      </c>
      <c r="D154" s="6">
        <v>70</v>
      </c>
      <c r="E154" s="6">
        <v>2</v>
      </c>
      <c r="F154" s="6">
        <v>15</v>
      </c>
      <c r="G154" s="6">
        <v>0</v>
      </c>
      <c r="H154" s="7" t="s">
        <v>345</v>
      </c>
      <c r="I154" s="7" t="s">
        <v>496</v>
      </c>
    </row>
    <row r="155" spans="1:9" x14ac:dyDescent="0.2">
      <c r="A155" s="6">
        <v>670</v>
      </c>
      <c r="B155" s="7" t="s">
        <v>497</v>
      </c>
      <c r="C155" s="7" t="s">
        <v>498</v>
      </c>
      <c r="D155" s="6">
        <v>270</v>
      </c>
      <c r="E155" s="6">
        <v>9</v>
      </c>
      <c r="F155" s="6">
        <v>8</v>
      </c>
      <c r="G155" s="6">
        <v>23</v>
      </c>
      <c r="H155" s="7" t="s">
        <v>245</v>
      </c>
      <c r="I155" s="7" t="s">
        <v>499</v>
      </c>
    </row>
    <row r="156" spans="1:9" x14ac:dyDescent="0.2">
      <c r="A156" s="6">
        <v>671</v>
      </c>
      <c r="B156" s="7" t="s">
        <v>500</v>
      </c>
      <c r="C156" s="7" t="s">
        <v>501</v>
      </c>
      <c r="D156" s="6">
        <v>140</v>
      </c>
      <c r="E156" s="6">
        <v>5</v>
      </c>
      <c r="F156" s="6">
        <v>17</v>
      </c>
      <c r="G156" s="6">
        <v>8</v>
      </c>
      <c r="H156" s="7" t="s">
        <v>345</v>
      </c>
      <c r="I156" s="7" t="s">
        <v>502</v>
      </c>
    </row>
    <row r="157" spans="1:9" x14ac:dyDescent="0.2">
      <c r="A157" s="6">
        <v>672</v>
      </c>
      <c r="B157" s="7" t="s">
        <v>503</v>
      </c>
      <c r="C157" s="7" t="s">
        <v>504</v>
      </c>
      <c r="D157" s="6">
        <v>50</v>
      </c>
      <c r="E157" s="6">
        <v>2</v>
      </c>
      <c r="F157" s="6">
        <v>11</v>
      </c>
      <c r="G157" s="6">
        <v>0</v>
      </c>
      <c r="H157" s="7" t="s">
        <v>345</v>
      </c>
      <c r="I157" s="7" t="s">
        <v>505</v>
      </c>
    </row>
    <row r="158" spans="1:9" x14ac:dyDescent="0.2">
      <c r="A158" s="6">
        <v>673</v>
      </c>
      <c r="B158" s="7" t="s">
        <v>506</v>
      </c>
      <c r="C158" s="7" t="s">
        <v>507</v>
      </c>
      <c r="D158" s="6">
        <v>160</v>
      </c>
      <c r="E158" s="6">
        <v>2</v>
      </c>
      <c r="F158" s="6">
        <v>13</v>
      </c>
      <c r="G158" s="6">
        <v>12</v>
      </c>
      <c r="H158" s="7" t="s">
        <v>345</v>
      </c>
      <c r="I158" s="7" t="s">
        <v>508</v>
      </c>
    </row>
    <row r="159" spans="1:9" ht="28" x14ac:dyDescent="0.2">
      <c r="A159" s="6">
        <v>300</v>
      </c>
      <c r="B159" s="7" t="s">
        <v>509</v>
      </c>
      <c r="C159" s="7" t="s">
        <v>510</v>
      </c>
      <c r="D159" s="6">
        <v>445</v>
      </c>
      <c r="E159" s="6">
        <v>59</v>
      </c>
      <c r="F159" s="6">
        <v>42</v>
      </c>
      <c r="G159" s="6">
        <v>5</v>
      </c>
      <c r="H159" s="7" t="s">
        <v>511</v>
      </c>
      <c r="I159" s="7" t="s">
        <v>512</v>
      </c>
    </row>
    <row r="160" spans="1:9" ht="28" x14ac:dyDescent="0.2">
      <c r="A160" s="6">
        <v>301</v>
      </c>
      <c r="B160" s="7" t="s">
        <v>513</v>
      </c>
      <c r="C160" s="7" t="s">
        <v>514</v>
      </c>
      <c r="D160" s="6">
        <v>565</v>
      </c>
      <c r="E160" s="6">
        <v>67</v>
      </c>
      <c r="F160" s="6">
        <v>41</v>
      </c>
      <c r="G160" s="6">
        <v>17</v>
      </c>
      <c r="H160" s="7" t="s">
        <v>511</v>
      </c>
      <c r="I160" s="7" t="s">
        <v>515</v>
      </c>
    </row>
    <row r="161" spans="1:9" ht="28" x14ac:dyDescent="0.2">
      <c r="A161" s="6">
        <v>302</v>
      </c>
      <c r="B161" s="7" t="s">
        <v>516</v>
      </c>
      <c r="C161" s="7" t="s">
        <v>517</v>
      </c>
      <c r="D161" s="6">
        <v>445</v>
      </c>
      <c r="E161" s="6">
        <v>59</v>
      </c>
      <c r="F161" s="6">
        <v>23</v>
      </c>
      <c r="G161" s="6">
        <v>17</v>
      </c>
      <c r="H161" s="7" t="s">
        <v>511</v>
      </c>
      <c r="I161" s="7" t="s">
        <v>518</v>
      </c>
    </row>
    <row r="162" spans="1:9" ht="28" x14ac:dyDescent="0.2">
      <c r="A162" s="6">
        <v>303</v>
      </c>
      <c r="B162" s="7" t="s">
        <v>519</v>
      </c>
      <c r="C162" s="7" t="s">
        <v>520</v>
      </c>
      <c r="D162" s="6">
        <v>530</v>
      </c>
      <c r="E162" s="6">
        <v>48</v>
      </c>
      <c r="F162" s="6">
        <v>63</v>
      </c>
      <c r="G162" s="6">
        <v>17</v>
      </c>
      <c r="H162" s="7" t="s">
        <v>511</v>
      </c>
      <c r="I162" s="7" t="s">
        <v>521</v>
      </c>
    </row>
    <row r="163" spans="1:9" x14ac:dyDescent="0.2">
      <c r="A163" s="6">
        <v>304</v>
      </c>
      <c r="B163" s="7" t="s">
        <v>522</v>
      </c>
      <c r="C163" s="7" t="s">
        <v>523</v>
      </c>
      <c r="D163" s="6">
        <v>360</v>
      </c>
      <c r="E163" s="6">
        <v>45</v>
      </c>
      <c r="F163" s="6">
        <v>30</v>
      </c>
      <c r="G163" s="6">
        <v>9</v>
      </c>
      <c r="H163" s="7" t="s">
        <v>511</v>
      </c>
      <c r="I163" s="7" t="s">
        <v>524</v>
      </c>
    </row>
    <row r="164" spans="1:9" x14ac:dyDescent="0.2">
      <c r="A164" s="6">
        <v>305</v>
      </c>
      <c r="B164" s="7" t="s">
        <v>525</v>
      </c>
      <c r="C164" s="7" t="s">
        <v>526</v>
      </c>
      <c r="D164" s="6">
        <v>400</v>
      </c>
      <c r="E164" s="6">
        <v>29</v>
      </c>
      <c r="F164" s="6">
        <v>42</v>
      </c>
      <c r="G164" s="6">
        <v>12</v>
      </c>
      <c r="H164" s="7" t="s">
        <v>511</v>
      </c>
      <c r="I164" s="7" t="s">
        <v>527</v>
      </c>
    </row>
    <row r="165" spans="1:9" ht="28" x14ac:dyDescent="0.2">
      <c r="A165" s="6">
        <v>306</v>
      </c>
      <c r="B165" s="7" t="s">
        <v>528</v>
      </c>
      <c r="C165" s="7" t="s">
        <v>529</v>
      </c>
      <c r="D165" s="6">
        <v>485</v>
      </c>
      <c r="E165" s="6">
        <v>58</v>
      </c>
      <c r="F165" s="6">
        <v>30</v>
      </c>
      <c r="G165" s="6">
        <v>15</v>
      </c>
      <c r="H165" s="7" t="s">
        <v>511</v>
      </c>
      <c r="I165" s="7" t="s">
        <v>530</v>
      </c>
    </row>
    <row r="166" spans="1:9" ht="28" x14ac:dyDescent="0.2">
      <c r="A166" s="6">
        <v>307</v>
      </c>
      <c r="B166" s="7" t="s">
        <v>531</v>
      </c>
      <c r="C166" s="7" t="s">
        <v>532</v>
      </c>
      <c r="D166" s="6">
        <v>485</v>
      </c>
      <c r="E166" s="6">
        <v>38</v>
      </c>
      <c r="F166" s="6">
        <v>38</v>
      </c>
      <c r="G166" s="6">
        <v>22</v>
      </c>
      <c r="H166" s="7" t="s">
        <v>511</v>
      </c>
      <c r="I166" s="7" t="s">
        <v>533</v>
      </c>
    </row>
    <row r="167" spans="1:9" ht="28" x14ac:dyDescent="0.2">
      <c r="A167" s="6">
        <v>308</v>
      </c>
      <c r="B167" s="7" t="s">
        <v>534</v>
      </c>
      <c r="C167" s="7" t="s">
        <v>535</v>
      </c>
      <c r="D167" s="6">
        <v>795</v>
      </c>
      <c r="E167" s="6">
        <v>64</v>
      </c>
      <c r="F167" s="6">
        <v>41</v>
      </c>
      <c r="G167" s="6">
        <v>42</v>
      </c>
      <c r="H167" s="7" t="s">
        <v>511</v>
      </c>
      <c r="I167" s="7" t="s">
        <v>536</v>
      </c>
    </row>
    <row r="168" spans="1:9" x14ac:dyDescent="0.2">
      <c r="A168" s="6">
        <v>310</v>
      </c>
      <c r="B168" s="7" t="s">
        <v>537</v>
      </c>
      <c r="C168" s="7" t="s">
        <v>538</v>
      </c>
      <c r="D168" s="6">
        <v>550</v>
      </c>
      <c r="E168" s="6">
        <v>37</v>
      </c>
      <c r="F168" s="6">
        <v>58</v>
      </c>
      <c r="G168" s="6">
        <v>20</v>
      </c>
      <c r="H168" s="7" t="s">
        <v>511</v>
      </c>
      <c r="I168" s="7" t="s">
        <v>539</v>
      </c>
    </row>
    <row r="169" spans="1:9" ht="28" x14ac:dyDescent="0.2">
      <c r="A169" s="6">
        <v>311</v>
      </c>
      <c r="B169" s="7" t="s">
        <v>540</v>
      </c>
      <c r="C169" s="7" t="s">
        <v>541</v>
      </c>
      <c r="D169" s="6">
        <v>540</v>
      </c>
      <c r="E169" s="6">
        <v>49</v>
      </c>
      <c r="F169" s="6">
        <v>51</v>
      </c>
      <c r="G169" s="6">
        <v>16</v>
      </c>
      <c r="H169" s="7" t="s">
        <v>511</v>
      </c>
      <c r="I169" s="7" t="s">
        <v>542</v>
      </c>
    </row>
    <row r="170" spans="1:9" ht="28" x14ac:dyDescent="0.2">
      <c r="A170" s="6">
        <v>312</v>
      </c>
      <c r="B170" s="7" t="s">
        <v>543</v>
      </c>
      <c r="C170" s="7" t="s">
        <v>544</v>
      </c>
      <c r="D170" s="6">
        <v>615</v>
      </c>
      <c r="E170" s="6">
        <v>62</v>
      </c>
      <c r="F170" s="6">
        <v>53</v>
      </c>
      <c r="G170" s="6">
        <v>21</v>
      </c>
      <c r="H170" s="7" t="s">
        <v>511</v>
      </c>
      <c r="I170" s="7" t="s">
        <v>545</v>
      </c>
    </row>
    <row r="171" spans="1:9" ht="28" x14ac:dyDescent="0.2">
      <c r="A171" s="6">
        <v>313</v>
      </c>
      <c r="B171" s="7" t="s">
        <v>546</v>
      </c>
      <c r="C171" s="7" t="s">
        <v>547</v>
      </c>
      <c r="D171" s="6">
        <v>565</v>
      </c>
      <c r="E171" s="6">
        <v>49</v>
      </c>
      <c r="F171" s="6">
        <v>44</v>
      </c>
      <c r="G171" s="6">
        <v>23</v>
      </c>
      <c r="H171" s="7" t="s">
        <v>511</v>
      </c>
      <c r="I171" s="7" t="s">
        <v>548</v>
      </c>
    </row>
    <row r="172" spans="1:9" ht="28" x14ac:dyDescent="0.2">
      <c r="A172" s="6">
        <v>314</v>
      </c>
      <c r="B172" s="7" t="s">
        <v>549</v>
      </c>
      <c r="C172" s="7" t="s">
        <v>550</v>
      </c>
      <c r="D172" s="6">
        <v>450</v>
      </c>
      <c r="E172" s="6">
        <v>35</v>
      </c>
      <c r="F172" s="6">
        <v>60</v>
      </c>
      <c r="G172" s="6">
        <v>8</v>
      </c>
      <c r="H172" s="7" t="s">
        <v>511</v>
      </c>
      <c r="I172" s="7" t="s">
        <v>551</v>
      </c>
    </row>
    <row r="173" spans="1:9" ht="28" x14ac:dyDescent="0.2">
      <c r="A173" s="6">
        <v>315</v>
      </c>
      <c r="B173" s="7" t="s">
        <v>552</v>
      </c>
      <c r="C173" s="7" t="s">
        <v>553</v>
      </c>
      <c r="D173" s="6">
        <v>525</v>
      </c>
      <c r="E173" s="6">
        <v>42</v>
      </c>
      <c r="F173" s="6">
        <v>34</v>
      </c>
      <c r="G173" s="6">
        <v>26</v>
      </c>
      <c r="H173" s="7" t="s">
        <v>511</v>
      </c>
      <c r="I173" s="7" t="s">
        <v>554</v>
      </c>
    </row>
    <row r="174" spans="1:9" x14ac:dyDescent="0.2">
      <c r="A174" s="6">
        <v>316</v>
      </c>
      <c r="B174" s="7" t="s">
        <v>555</v>
      </c>
      <c r="C174" s="7" t="s">
        <v>556</v>
      </c>
      <c r="D174" s="6">
        <v>440</v>
      </c>
      <c r="E174" s="6">
        <v>33</v>
      </c>
      <c r="F174" s="6">
        <v>44</v>
      </c>
      <c r="G174" s="6">
        <v>14</v>
      </c>
      <c r="H174" s="7" t="s">
        <v>511</v>
      </c>
      <c r="I174" s="7" t="s">
        <v>557</v>
      </c>
    </row>
    <row r="175" spans="1:9" ht="28" x14ac:dyDescent="0.2">
      <c r="A175" s="6">
        <v>317</v>
      </c>
      <c r="B175" s="7" t="s">
        <v>558</v>
      </c>
      <c r="C175" s="7" t="s">
        <v>559</v>
      </c>
      <c r="D175" s="6">
        <v>525</v>
      </c>
      <c r="E175" s="6">
        <v>35</v>
      </c>
      <c r="F175" s="6">
        <v>52</v>
      </c>
      <c r="G175" s="6">
        <v>20</v>
      </c>
      <c r="H175" s="7" t="s">
        <v>511</v>
      </c>
      <c r="I175" s="7" t="s">
        <v>560</v>
      </c>
    </row>
    <row r="176" spans="1:9" ht="28" x14ac:dyDescent="0.2">
      <c r="A176" s="6">
        <v>340</v>
      </c>
      <c r="B176" s="7" t="s">
        <v>561</v>
      </c>
      <c r="C176" s="7" t="s">
        <v>562</v>
      </c>
      <c r="D176" s="6">
        <v>550</v>
      </c>
      <c r="E176" s="6">
        <v>42</v>
      </c>
      <c r="F176" s="6">
        <v>48</v>
      </c>
      <c r="G176" s="6">
        <v>21</v>
      </c>
      <c r="H176" s="7" t="s">
        <v>511</v>
      </c>
      <c r="I176" s="7" t="s">
        <v>563</v>
      </c>
    </row>
    <row r="177" spans="1:9" ht="28" x14ac:dyDescent="0.2">
      <c r="A177" s="6">
        <v>341</v>
      </c>
      <c r="B177" s="7" t="s">
        <v>564</v>
      </c>
      <c r="C177" s="7" t="s">
        <v>565</v>
      </c>
      <c r="D177" s="6">
        <v>560</v>
      </c>
      <c r="E177" s="6">
        <v>36</v>
      </c>
      <c r="F177" s="6">
        <v>49</v>
      </c>
      <c r="G177" s="6">
        <v>27</v>
      </c>
      <c r="H177" s="7" t="s">
        <v>511</v>
      </c>
      <c r="I177" s="7" t="s">
        <v>566</v>
      </c>
    </row>
    <row r="178" spans="1:9" ht="28" x14ac:dyDescent="0.2">
      <c r="A178" s="6">
        <v>342</v>
      </c>
      <c r="B178" s="7" t="s">
        <v>567</v>
      </c>
      <c r="C178" s="7" t="s">
        <v>568</v>
      </c>
      <c r="D178" s="6">
        <v>605</v>
      </c>
      <c r="E178" s="6">
        <v>35</v>
      </c>
      <c r="F178" s="6">
        <v>51</v>
      </c>
      <c r="G178" s="6">
        <v>28</v>
      </c>
      <c r="H178" s="7" t="s">
        <v>511</v>
      </c>
      <c r="I178" s="7" t="s">
        <v>569</v>
      </c>
    </row>
    <row r="179" spans="1:9" x14ac:dyDescent="0.2">
      <c r="A179" s="6">
        <v>343</v>
      </c>
      <c r="B179" s="7" t="s">
        <v>570</v>
      </c>
      <c r="C179" s="7" t="s">
        <v>571</v>
      </c>
      <c r="D179" s="6">
        <v>495</v>
      </c>
      <c r="E179" s="6">
        <v>25</v>
      </c>
      <c r="F179" s="6">
        <v>77</v>
      </c>
      <c r="G179" s="6">
        <v>11</v>
      </c>
      <c r="H179" s="7" t="s">
        <v>511</v>
      </c>
      <c r="I179" s="7" t="s">
        <v>572</v>
      </c>
    </row>
    <row r="180" spans="1:9" x14ac:dyDescent="0.2">
      <c r="A180" s="6">
        <v>104</v>
      </c>
      <c r="B180" s="7" t="s">
        <v>573</v>
      </c>
      <c r="C180" s="7" t="s">
        <v>574</v>
      </c>
      <c r="D180" s="6">
        <v>450</v>
      </c>
      <c r="E180" s="6">
        <v>39</v>
      </c>
      <c r="F180" s="6">
        <v>47</v>
      </c>
      <c r="G180" s="6">
        <v>9</v>
      </c>
      <c r="H180" s="7" t="s">
        <v>62</v>
      </c>
      <c r="I180" s="7" t="s">
        <v>575</v>
      </c>
    </row>
    <row r="181" spans="1:9" ht="28" x14ac:dyDescent="0.2">
      <c r="A181" s="6">
        <v>105</v>
      </c>
      <c r="B181" s="7" t="s">
        <v>576</v>
      </c>
      <c r="C181" s="7" t="s">
        <v>577</v>
      </c>
      <c r="D181" s="6">
        <v>790</v>
      </c>
      <c r="E181" s="6">
        <v>61</v>
      </c>
      <c r="F181" s="6">
        <v>61</v>
      </c>
      <c r="G181" s="6">
        <v>34</v>
      </c>
      <c r="H181" s="7" t="s">
        <v>62</v>
      </c>
      <c r="I181" s="7" t="s">
        <v>578</v>
      </c>
    </row>
    <row r="182" spans="1:9" x14ac:dyDescent="0.2">
      <c r="A182" s="6">
        <v>106</v>
      </c>
      <c r="B182" s="7" t="s">
        <v>579</v>
      </c>
      <c r="C182" s="7" t="s">
        <v>580</v>
      </c>
      <c r="D182" s="6">
        <v>440</v>
      </c>
      <c r="E182" s="6">
        <v>22</v>
      </c>
      <c r="F182" s="6">
        <v>42</v>
      </c>
      <c r="G182" s="6">
        <v>22</v>
      </c>
      <c r="H182" s="7" t="s">
        <v>62</v>
      </c>
      <c r="I182" s="7" t="s">
        <v>581</v>
      </c>
    </row>
    <row r="183" spans="1:9" ht="28" x14ac:dyDescent="0.2">
      <c r="A183" s="6">
        <v>107</v>
      </c>
      <c r="B183" s="7" t="s">
        <v>582</v>
      </c>
      <c r="C183" s="7" t="s">
        <v>583</v>
      </c>
      <c r="D183" s="6">
        <v>650</v>
      </c>
      <c r="E183" s="6">
        <v>45</v>
      </c>
      <c r="F183" s="6">
        <v>79</v>
      </c>
      <c r="G183" s="6">
        <v>20</v>
      </c>
      <c r="H183" s="7" t="s">
        <v>62</v>
      </c>
      <c r="I183" s="7" t="s">
        <v>584</v>
      </c>
    </row>
    <row r="184" spans="1:9" ht="28" x14ac:dyDescent="0.2">
      <c r="A184" s="6">
        <v>108</v>
      </c>
      <c r="B184" s="7" t="s">
        <v>585</v>
      </c>
      <c r="C184" s="7" t="s">
        <v>586</v>
      </c>
      <c r="D184" s="6">
        <v>770</v>
      </c>
      <c r="E184" s="6">
        <v>44</v>
      </c>
      <c r="F184" s="6">
        <v>62</v>
      </c>
      <c r="G184" s="6">
        <v>37</v>
      </c>
      <c r="H184" s="7" t="s">
        <v>62</v>
      </c>
      <c r="I184" s="7" t="s">
        <v>587</v>
      </c>
    </row>
    <row r="185" spans="1:9" x14ac:dyDescent="0.2">
      <c r="A185" s="6">
        <v>109</v>
      </c>
      <c r="B185" s="7" t="s">
        <v>588</v>
      </c>
      <c r="C185" s="7" t="s">
        <v>589</v>
      </c>
      <c r="D185" s="6">
        <v>430</v>
      </c>
      <c r="E185" s="6">
        <v>55</v>
      </c>
      <c r="F185" s="6">
        <v>29</v>
      </c>
      <c r="G185" s="6">
        <v>11</v>
      </c>
      <c r="H185" s="7" t="s">
        <v>62</v>
      </c>
      <c r="I185" s="7" t="s">
        <v>590</v>
      </c>
    </row>
    <row r="186" spans="1:9" x14ac:dyDescent="0.2">
      <c r="A186" s="6">
        <v>110</v>
      </c>
      <c r="B186" s="7" t="s">
        <v>591</v>
      </c>
      <c r="C186" s="7" t="s">
        <v>592</v>
      </c>
      <c r="D186" s="6">
        <v>660</v>
      </c>
      <c r="E186" s="6">
        <v>34</v>
      </c>
      <c r="F186" s="6">
        <v>42</v>
      </c>
      <c r="G186" s="6">
        <v>40</v>
      </c>
      <c r="H186" s="7" t="s">
        <v>62</v>
      </c>
      <c r="I186" s="7" t="s">
        <v>593</v>
      </c>
    </row>
    <row r="187" spans="1:9" ht="28" x14ac:dyDescent="0.2">
      <c r="A187" s="6">
        <v>111</v>
      </c>
      <c r="B187" s="7" t="s">
        <v>594</v>
      </c>
      <c r="C187" s="7" t="s">
        <v>595</v>
      </c>
      <c r="D187" s="6">
        <v>680</v>
      </c>
      <c r="E187" s="6">
        <v>45</v>
      </c>
      <c r="F187" s="6">
        <v>31</v>
      </c>
      <c r="G187" s="6">
        <v>41</v>
      </c>
      <c r="H187" s="7" t="s">
        <v>62</v>
      </c>
      <c r="I187" s="7" t="s">
        <v>596</v>
      </c>
    </row>
    <row r="188" spans="1:9" ht="28" x14ac:dyDescent="0.2">
      <c r="A188" s="6">
        <v>112</v>
      </c>
      <c r="B188" s="7" t="s">
        <v>597</v>
      </c>
      <c r="C188" s="7" t="s">
        <v>598</v>
      </c>
      <c r="D188" s="6">
        <v>300</v>
      </c>
      <c r="E188" s="6">
        <v>34</v>
      </c>
      <c r="F188" s="6">
        <v>34</v>
      </c>
      <c r="G188" s="6">
        <v>4.5</v>
      </c>
      <c r="H188" s="7" t="s">
        <v>130</v>
      </c>
      <c r="I188" s="7" t="s">
        <v>599</v>
      </c>
    </row>
    <row r="189" spans="1:9" x14ac:dyDescent="0.2">
      <c r="A189" s="6">
        <v>113</v>
      </c>
      <c r="B189" s="7" t="s">
        <v>600</v>
      </c>
      <c r="C189" s="7" t="s">
        <v>601</v>
      </c>
      <c r="D189" s="6">
        <v>190</v>
      </c>
      <c r="E189" s="6">
        <v>30</v>
      </c>
      <c r="F189" s="6">
        <v>8</v>
      </c>
      <c r="G189" s="6">
        <v>4</v>
      </c>
      <c r="H189" s="7" t="s">
        <v>130</v>
      </c>
      <c r="I189" s="7" t="s">
        <v>602</v>
      </c>
    </row>
    <row r="190" spans="1:9" x14ac:dyDescent="0.2">
      <c r="A190" s="6">
        <v>114</v>
      </c>
      <c r="B190" s="7" t="s">
        <v>603</v>
      </c>
      <c r="C190" s="7" t="s">
        <v>604</v>
      </c>
      <c r="D190" s="6">
        <v>680</v>
      </c>
      <c r="E190" s="6">
        <v>51</v>
      </c>
      <c r="F190" s="6">
        <v>40</v>
      </c>
      <c r="G190" s="6">
        <v>35</v>
      </c>
      <c r="H190" s="7" t="s">
        <v>75</v>
      </c>
      <c r="I190" s="7" t="s">
        <v>605</v>
      </c>
    </row>
    <row r="191" spans="1:9" x14ac:dyDescent="0.2">
      <c r="A191" s="6">
        <v>115</v>
      </c>
      <c r="B191" s="7" t="s">
        <v>606</v>
      </c>
      <c r="C191" s="7" t="s">
        <v>607</v>
      </c>
      <c r="D191" s="6">
        <v>270</v>
      </c>
      <c r="E191" s="6">
        <v>12</v>
      </c>
      <c r="F191" s="6">
        <v>24</v>
      </c>
      <c r="G191" s="6">
        <v>14</v>
      </c>
      <c r="H191" s="7" t="s">
        <v>62</v>
      </c>
      <c r="I191" s="7" t="s">
        <v>608</v>
      </c>
    </row>
    <row r="192" spans="1:9" x14ac:dyDescent="0.2">
      <c r="A192" s="6">
        <v>116</v>
      </c>
      <c r="B192" s="7" t="s">
        <v>609</v>
      </c>
      <c r="C192" s="7" t="s">
        <v>610</v>
      </c>
      <c r="D192" s="6">
        <v>450</v>
      </c>
      <c r="E192" s="6">
        <v>22</v>
      </c>
      <c r="F192" s="6">
        <v>25</v>
      </c>
      <c r="G192" s="6">
        <v>31</v>
      </c>
      <c r="H192" s="7" t="s">
        <v>75</v>
      </c>
      <c r="I192" s="7" t="s">
        <v>611</v>
      </c>
    </row>
    <row r="193" spans="1:9" x14ac:dyDescent="0.2">
      <c r="A193" s="6">
        <v>117</v>
      </c>
      <c r="B193" s="7" t="s">
        <v>612</v>
      </c>
      <c r="C193" s="7" t="s">
        <v>613</v>
      </c>
      <c r="D193" s="6">
        <v>330</v>
      </c>
      <c r="E193" s="6">
        <v>18</v>
      </c>
      <c r="F193" s="6">
        <v>50</v>
      </c>
      <c r="G193" s="6">
        <v>7</v>
      </c>
      <c r="H193" s="7" t="s">
        <v>62</v>
      </c>
      <c r="I193" s="7" t="s">
        <v>614</v>
      </c>
    </row>
    <row r="194" spans="1:9" x14ac:dyDescent="0.2">
      <c r="A194" s="6">
        <v>118</v>
      </c>
      <c r="B194" s="7" t="s">
        <v>615</v>
      </c>
      <c r="C194" s="7" t="s">
        <v>616</v>
      </c>
      <c r="D194" s="6">
        <v>400</v>
      </c>
      <c r="E194" s="6">
        <v>26</v>
      </c>
      <c r="F194" s="6">
        <v>41</v>
      </c>
      <c r="G194" s="6">
        <v>17</v>
      </c>
      <c r="H194" s="7" t="s">
        <v>62</v>
      </c>
      <c r="I194" s="7" t="s">
        <v>617</v>
      </c>
    </row>
    <row r="195" spans="1:9" x14ac:dyDescent="0.2">
      <c r="A195" s="6">
        <v>119</v>
      </c>
      <c r="B195" s="7" t="s">
        <v>618</v>
      </c>
      <c r="C195" s="7" t="s">
        <v>619</v>
      </c>
      <c r="D195" s="6">
        <v>350</v>
      </c>
      <c r="E195" s="6">
        <v>31</v>
      </c>
      <c r="F195" s="6">
        <v>31</v>
      </c>
      <c r="G195" s="6">
        <v>11</v>
      </c>
      <c r="H195" s="7" t="s">
        <v>62</v>
      </c>
      <c r="I195" s="7" t="s">
        <v>620</v>
      </c>
    </row>
    <row r="196" spans="1:9" x14ac:dyDescent="0.2">
      <c r="A196" s="6">
        <v>120</v>
      </c>
      <c r="B196" s="7" t="s">
        <v>621</v>
      </c>
      <c r="C196" s="7" t="s">
        <v>622</v>
      </c>
      <c r="D196" s="6">
        <v>340</v>
      </c>
      <c r="E196" s="6">
        <v>55</v>
      </c>
      <c r="F196" s="6">
        <v>13</v>
      </c>
      <c r="G196" s="6">
        <v>6</v>
      </c>
      <c r="H196" s="7" t="s">
        <v>130</v>
      </c>
      <c r="I196" s="7" t="s">
        <v>623</v>
      </c>
    </row>
    <row r="197" spans="1:9" ht="28" x14ac:dyDescent="0.2">
      <c r="A197" s="6">
        <v>121</v>
      </c>
      <c r="B197" s="7" t="s">
        <v>624</v>
      </c>
      <c r="C197" s="7" t="s">
        <v>625</v>
      </c>
      <c r="D197" s="6">
        <v>540</v>
      </c>
      <c r="E197" s="6">
        <v>42</v>
      </c>
      <c r="F197" s="6">
        <v>11</v>
      </c>
      <c r="G197" s="6">
        <v>37</v>
      </c>
      <c r="H197" s="7" t="s">
        <v>245</v>
      </c>
      <c r="I197" s="7" t="s">
        <v>626</v>
      </c>
    </row>
    <row r="198" spans="1:9" x14ac:dyDescent="0.2">
      <c r="A198" s="6">
        <v>122</v>
      </c>
      <c r="B198" s="7" t="s">
        <v>627</v>
      </c>
      <c r="C198" s="7" t="s">
        <v>628</v>
      </c>
      <c r="D198" s="6">
        <v>90</v>
      </c>
      <c r="E198" s="6">
        <v>8</v>
      </c>
      <c r="F198" s="6">
        <v>8</v>
      </c>
      <c r="G198" s="6">
        <v>2.5</v>
      </c>
      <c r="H198" s="7" t="s">
        <v>245</v>
      </c>
      <c r="I198" s="7" t="s">
        <v>629</v>
      </c>
    </row>
    <row r="199" spans="1:9" x14ac:dyDescent="0.2">
      <c r="A199" s="6">
        <v>123</v>
      </c>
      <c r="B199" s="7" t="s">
        <v>630</v>
      </c>
      <c r="C199" s="7" t="s">
        <v>631</v>
      </c>
      <c r="D199" s="6">
        <v>320</v>
      </c>
      <c r="E199" s="6">
        <v>31</v>
      </c>
      <c r="F199" s="6">
        <v>36</v>
      </c>
      <c r="G199" s="6">
        <v>7</v>
      </c>
      <c r="H199" s="7" t="s">
        <v>130</v>
      </c>
      <c r="I199" s="7" t="s">
        <v>632</v>
      </c>
    </row>
    <row r="200" spans="1:9" ht="28" x14ac:dyDescent="0.2">
      <c r="A200" s="6">
        <v>124</v>
      </c>
      <c r="B200" s="7" t="s">
        <v>633</v>
      </c>
      <c r="C200" s="7" t="s">
        <v>634</v>
      </c>
      <c r="D200" s="6">
        <v>650</v>
      </c>
      <c r="E200" s="6">
        <v>39</v>
      </c>
      <c r="F200" s="6">
        <v>77</v>
      </c>
      <c r="G200" s="6">
        <v>24</v>
      </c>
      <c r="H200" s="7" t="s">
        <v>130</v>
      </c>
      <c r="I200" s="7" t="s">
        <v>635</v>
      </c>
    </row>
    <row r="201" spans="1:9" ht="28" x14ac:dyDescent="0.2">
      <c r="A201" s="6">
        <v>125</v>
      </c>
      <c r="B201" s="7" t="s">
        <v>636</v>
      </c>
      <c r="C201" s="7" t="s">
        <v>637</v>
      </c>
      <c r="D201" s="6">
        <v>600</v>
      </c>
      <c r="E201" s="6">
        <v>15</v>
      </c>
      <c r="F201" s="6">
        <v>53</v>
      </c>
      <c r="G201" s="6">
        <v>35</v>
      </c>
      <c r="H201" s="7" t="s">
        <v>75</v>
      </c>
      <c r="I201" s="7" t="s">
        <v>638</v>
      </c>
    </row>
    <row r="202" spans="1:9" x14ac:dyDescent="0.2">
      <c r="A202" s="6">
        <v>126</v>
      </c>
      <c r="B202" s="7" t="s">
        <v>639</v>
      </c>
      <c r="C202" s="7" t="s">
        <v>640</v>
      </c>
      <c r="D202" s="6">
        <v>590</v>
      </c>
      <c r="E202" s="6">
        <v>36</v>
      </c>
      <c r="F202" s="6">
        <v>22</v>
      </c>
      <c r="G202" s="6">
        <v>40</v>
      </c>
      <c r="H202" s="7" t="s">
        <v>130</v>
      </c>
      <c r="I202" s="7" t="s">
        <v>641</v>
      </c>
    </row>
    <row r="203" spans="1:9" ht="42" x14ac:dyDescent="0.2">
      <c r="A203" s="6">
        <v>127</v>
      </c>
      <c r="B203" s="7" t="s">
        <v>642</v>
      </c>
      <c r="C203" s="7" t="s">
        <v>643</v>
      </c>
      <c r="D203" s="6">
        <v>910</v>
      </c>
      <c r="E203" s="6">
        <v>51</v>
      </c>
      <c r="F203" s="6">
        <v>65</v>
      </c>
      <c r="G203" s="6">
        <v>54</v>
      </c>
      <c r="H203" s="7" t="s">
        <v>62</v>
      </c>
      <c r="I203" s="7" t="s">
        <v>644</v>
      </c>
    </row>
    <row r="204" spans="1:9" ht="42" x14ac:dyDescent="0.2">
      <c r="A204" s="6">
        <v>128</v>
      </c>
      <c r="B204" s="7" t="s">
        <v>645</v>
      </c>
      <c r="C204" s="7" t="s">
        <v>646</v>
      </c>
      <c r="D204" s="6">
        <v>650</v>
      </c>
      <c r="E204" s="6">
        <v>69</v>
      </c>
      <c r="F204" s="6">
        <v>68</v>
      </c>
      <c r="G204" s="6">
        <v>16</v>
      </c>
      <c r="H204" s="7" t="s">
        <v>130</v>
      </c>
      <c r="I204" s="7" t="s">
        <v>647</v>
      </c>
    </row>
    <row r="205" spans="1:9" x14ac:dyDescent="0.2">
      <c r="A205" s="6">
        <v>8000</v>
      </c>
      <c r="B205" s="7" t="s">
        <v>648</v>
      </c>
      <c r="C205" s="7" t="s">
        <v>649</v>
      </c>
      <c r="D205" s="6">
        <v>300</v>
      </c>
      <c r="E205" s="6">
        <v>6</v>
      </c>
      <c r="F205" s="6">
        <v>64</v>
      </c>
      <c r="G205" s="6">
        <v>0</v>
      </c>
      <c r="H205" s="7" t="s">
        <v>650</v>
      </c>
      <c r="I205" s="7" t="s">
        <v>651</v>
      </c>
    </row>
    <row r="206" spans="1:9" ht="28" x14ac:dyDescent="0.2">
      <c r="A206" s="6">
        <v>8001</v>
      </c>
      <c r="B206" s="7" t="s">
        <v>652</v>
      </c>
      <c r="C206" s="7" t="s">
        <v>653</v>
      </c>
      <c r="D206" s="6">
        <v>490</v>
      </c>
      <c r="E206" s="6">
        <v>41</v>
      </c>
      <c r="F206" s="6">
        <v>68</v>
      </c>
      <c r="G206" s="6">
        <v>3.5</v>
      </c>
      <c r="H206" s="7" t="s">
        <v>650</v>
      </c>
      <c r="I206" s="7" t="s">
        <v>654</v>
      </c>
    </row>
    <row r="207" spans="1:9" ht="28" x14ac:dyDescent="0.2">
      <c r="A207" s="6">
        <v>8002</v>
      </c>
      <c r="B207" s="7" t="s">
        <v>655</v>
      </c>
      <c r="C207" s="7" t="s">
        <v>656</v>
      </c>
      <c r="D207" s="6">
        <v>320</v>
      </c>
      <c r="E207" s="6">
        <v>36</v>
      </c>
      <c r="F207" s="6">
        <v>34</v>
      </c>
      <c r="G207" s="6">
        <v>3.5</v>
      </c>
      <c r="H207" s="7" t="s">
        <v>650</v>
      </c>
      <c r="I207" s="7" t="s">
        <v>657</v>
      </c>
    </row>
    <row r="208" spans="1:9" ht="28" x14ac:dyDescent="0.2">
      <c r="A208" s="6">
        <v>8003</v>
      </c>
      <c r="B208" s="7" t="s">
        <v>658</v>
      </c>
      <c r="C208" s="7" t="s">
        <v>659</v>
      </c>
      <c r="D208" s="6">
        <v>490</v>
      </c>
      <c r="E208" s="6">
        <v>73</v>
      </c>
      <c r="F208" s="6">
        <v>34</v>
      </c>
      <c r="G208" s="6">
        <v>7</v>
      </c>
      <c r="H208" s="7" t="s">
        <v>650</v>
      </c>
      <c r="I208" s="7" t="s">
        <v>660</v>
      </c>
    </row>
    <row r="209" spans="1:9" ht="28" x14ac:dyDescent="0.2">
      <c r="A209" s="6">
        <v>8004</v>
      </c>
      <c r="B209" s="7" t="s">
        <v>661</v>
      </c>
      <c r="C209" s="7" t="s">
        <v>662</v>
      </c>
      <c r="D209" s="6">
        <v>360</v>
      </c>
      <c r="E209" s="6">
        <v>32</v>
      </c>
      <c r="F209" s="6">
        <v>34</v>
      </c>
      <c r="G209" s="6">
        <v>9</v>
      </c>
      <c r="H209" s="7" t="s">
        <v>650</v>
      </c>
      <c r="I209" s="7" t="s">
        <v>663</v>
      </c>
    </row>
    <row r="210" spans="1:9" ht="28" x14ac:dyDescent="0.2">
      <c r="A210" s="6">
        <v>8005</v>
      </c>
      <c r="B210" s="7" t="s">
        <v>664</v>
      </c>
      <c r="C210" s="7" t="s">
        <v>665</v>
      </c>
      <c r="D210" s="6">
        <v>480</v>
      </c>
      <c r="E210" s="6">
        <v>73</v>
      </c>
      <c r="F210" s="6">
        <v>31</v>
      </c>
      <c r="G210" s="6">
        <v>7</v>
      </c>
      <c r="H210" s="7" t="s">
        <v>650</v>
      </c>
      <c r="I210" s="7" t="s">
        <v>666</v>
      </c>
    </row>
    <row r="211" spans="1:9" ht="28" x14ac:dyDescent="0.2">
      <c r="A211" s="6">
        <v>8006</v>
      </c>
      <c r="B211" s="7" t="s">
        <v>667</v>
      </c>
      <c r="C211" s="7" t="s">
        <v>668</v>
      </c>
      <c r="D211" s="6">
        <v>320</v>
      </c>
      <c r="E211" s="6">
        <v>38</v>
      </c>
      <c r="F211" s="6">
        <v>31</v>
      </c>
      <c r="G211" s="6">
        <v>4.5</v>
      </c>
      <c r="H211" s="7" t="s">
        <v>650</v>
      </c>
      <c r="I211" s="7" t="s">
        <v>669</v>
      </c>
    </row>
    <row r="212" spans="1:9" ht="28" x14ac:dyDescent="0.2">
      <c r="A212" s="6">
        <v>8007</v>
      </c>
      <c r="B212" s="7" t="s">
        <v>670</v>
      </c>
      <c r="C212" s="7" t="s">
        <v>671</v>
      </c>
      <c r="D212" s="6">
        <v>560</v>
      </c>
      <c r="E212" s="6">
        <v>75</v>
      </c>
      <c r="F212" s="6">
        <v>35</v>
      </c>
      <c r="G212" s="6">
        <v>16</v>
      </c>
      <c r="H212" s="7" t="s">
        <v>650</v>
      </c>
      <c r="I212" s="7" t="s">
        <v>672</v>
      </c>
    </row>
    <row r="213" spans="1:9" ht="28" x14ac:dyDescent="0.2">
      <c r="A213" s="6">
        <v>8008</v>
      </c>
      <c r="B213" s="7" t="s">
        <v>673</v>
      </c>
      <c r="C213" s="7" t="s">
        <v>674</v>
      </c>
      <c r="D213" s="6">
        <v>180</v>
      </c>
      <c r="E213" s="6">
        <v>5</v>
      </c>
      <c r="F213" s="6">
        <v>36</v>
      </c>
      <c r="G213" s="6">
        <v>3</v>
      </c>
      <c r="H213" s="7" t="s">
        <v>650</v>
      </c>
      <c r="I213" s="7" t="s">
        <v>675</v>
      </c>
    </row>
    <row r="214" spans="1:9" ht="28" x14ac:dyDescent="0.2">
      <c r="A214" s="6">
        <v>8009</v>
      </c>
      <c r="B214" s="7" t="s">
        <v>676</v>
      </c>
      <c r="C214" s="7" t="s">
        <v>677</v>
      </c>
      <c r="D214" s="6">
        <v>550</v>
      </c>
      <c r="E214" s="6">
        <v>42</v>
      </c>
      <c r="F214" s="6">
        <v>68</v>
      </c>
      <c r="G214" s="6">
        <v>13</v>
      </c>
      <c r="H214" s="7" t="s">
        <v>650</v>
      </c>
      <c r="I214" s="7" t="s">
        <v>678</v>
      </c>
    </row>
    <row r="215" spans="1:9" ht="28" x14ac:dyDescent="0.2">
      <c r="A215" s="6">
        <v>8010</v>
      </c>
      <c r="B215" s="7" t="s">
        <v>679</v>
      </c>
      <c r="C215" s="7" t="s">
        <v>680</v>
      </c>
      <c r="D215" s="6">
        <v>320</v>
      </c>
      <c r="E215" s="6">
        <v>26</v>
      </c>
      <c r="F215" s="6">
        <v>40</v>
      </c>
      <c r="G215" s="6">
        <v>4.5</v>
      </c>
      <c r="H215" s="7" t="s">
        <v>650</v>
      </c>
      <c r="I215" s="7" t="s">
        <v>681</v>
      </c>
    </row>
    <row r="216" spans="1:9" ht="28" x14ac:dyDescent="0.2">
      <c r="A216" s="6">
        <v>8011</v>
      </c>
      <c r="B216" s="7" t="s">
        <v>682</v>
      </c>
      <c r="C216" s="7" t="s">
        <v>683</v>
      </c>
      <c r="D216" s="6">
        <v>330</v>
      </c>
      <c r="E216" s="6">
        <v>38</v>
      </c>
      <c r="F216" s="6">
        <v>32</v>
      </c>
      <c r="G216" s="6">
        <v>6</v>
      </c>
      <c r="H216" s="7" t="s">
        <v>650</v>
      </c>
      <c r="I216" s="7" t="s">
        <v>684</v>
      </c>
    </row>
    <row r="217" spans="1:9" ht="28" x14ac:dyDescent="0.2">
      <c r="A217" s="6">
        <v>8012</v>
      </c>
      <c r="B217" s="7" t="s">
        <v>685</v>
      </c>
      <c r="C217" s="7" t="s">
        <v>686</v>
      </c>
      <c r="D217" s="6">
        <v>470</v>
      </c>
      <c r="E217" s="6">
        <v>39</v>
      </c>
      <c r="F217" s="6">
        <v>66</v>
      </c>
      <c r="G217" s="6">
        <v>3.5</v>
      </c>
      <c r="H217" s="7" t="s">
        <v>650</v>
      </c>
      <c r="I217" s="7" t="s">
        <v>687</v>
      </c>
    </row>
    <row r="218" spans="1:9" ht="28" x14ac:dyDescent="0.2">
      <c r="A218" s="6">
        <v>8013</v>
      </c>
      <c r="B218" s="7" t="s">
        <v>688</v>
      </c>
      <c r="C218" s="7" t="s">
        <v>689</v>
      </c>
      <c r="D218" s="6">
        <v>400</v>
      </c>
      <c r="E218" s="6">
        <v>22</v>
      </c>
      <c r="F218" s="6">
        <v>65</v>
      </c>
      <c r="G218" s="6">
        <v>3.5</v>
      </c>
      <c r="H218" s="7" t="s">
        <v>650</v>
      </c>
      <c r="I218" s="7" t="s">
        <v>690</v>
      </c>
    </row>
    <row r="219" spans="1:9" ht="28" x14ac:dyDescent="0.2">
      <c r="A219" s="6">
        <v>8014</v>
      </c>
      <c r="B219" s="7" t="s">
        <v>691</v>
      </c>
      <c r="C219" s="7" t="s">
        <v>692</v>
      </c>
      <c r="D219" s="6">
        <v>350</v>
      </c>
      <c r="E219" s="6">
        <v>38</v>
      </c>
      <c r="F219" s="6">
        <v>35</v>
      </c>
      <c r="G219" s="6">
        <v>6</v>
      </c>
      <c r="H219" s="7" t="s">
        <v>650</v>
      </c>
      <c r="I219" s="7" t="s">
        <v>693</v>
      </c>
    </row>
    <row r="220" spans="1:9" ht="28" x14ac:dyDescent="0.2">
      <c r="A220" s="6">
        <v>8015</v>
      </c>
      <c r="B220" s="7" t="s">
        <v>694</v>
      </c>
      <c r="C220" s="7" t="s">
        <v>695</v>
      </c>
      <c r="D220" s="6">
        <v>250</v>
      </c>
      <c r="E220" s="6">
        <v>30</v>
      </c>
      <c r="F220" s="6">
        <v>24</v>
      </c>
      <c r="G220" s="6">
        <v>5</v>
      </c>
      <c r="H220" s="7" t="s">
        <v>650</v>
      </c>
      <c r="I220" s="7" t="s">
        <v>696</v>
      </c>
    </row>
    <row r="221" spans="1:9" ht="28" x14ac:dyDescent="0.2">
      <c r="A221" s="6">
        <v>8016</v>
      </c>
      <c r="B221" s="7" t="s">
        <v>697</v>
      </c>
      <c r="C221" s="7" t="s">
        <v>698</v>
      </c>
      <c r="D221" s="6">
        <v>470</v>
      </c>
      <c r="E221" s="6">
        <v>29</v>
      </c>
      <c r="F221" s="6">
        <v>72</v>
      </c>
      <c r="G221" s="6">
        <v>4.5</v>
      </c>
      <c r="H221" s="7" t="s">
        <v>650</v>
      </c>
      <c r="I221" s="7" t="s">
        <v>699</v>
      </c>
    </row>
    <row r="222" spans="1:9" ht="28" x14ac:dyDescent="0.2">
      <c r="A222" s="6">
        <v>8017</v>
      </c>
      <c r="B222" s="7" t="s">
        <v>700</v>
      </c>
      <c r="C222" s="7" t="s">
        <v>701</v>
      </c>
      <c r="D222" s="6">
        <v>290</v>
      </c>
      <c r="E222" s="6">
        <v>38</v>
      </c>
      <c r="F222" s="6">
        <v>27</v>
      </c>
      <c r="G222" s="6">
        <v>3.5</v>
      </c>
      <c r="H222" s="7" t="s">
        <v>650</v>
      </c>
      <c r="I222" s="7" t="s">
        <v>702</v>
      </c>
    </row>
    <row r="223" spans="1:9" ht="28" x14ac:dyDescent="0.2">
      <c r="A223" s="6">
        <v>8018</v>
      </c>
      <c r="B223" s="7" t="s">
        <v>703</v>
      </c>
      <c r="C223" s="7" t="s">
        <v>704</v>
      </c>
      <c r="D223" s="6">
        <v>320</v>
      </c>
      <c r="E223" s="6">
        <v>38</v>
      </c>
      <c r="F223" s="6">
        <v>33</v>
      </c>
      <c r="G223" s="6">
        <v>3.5</v>
      </c>
      <c r="H223" s="7" t="s">
        <v>650</v>
      </c>
      <c r="I223" s="7" t="s">
        <v>705</v>
      </c>
    </row>
    <row r="224" spans="1:9" ht="28" x14ac:dyDescent="0.2">
      <c r="A224" s="6">
        <v>8019</v>
      </c>
      <c r="B224" s="7" t="s">
        <v>706</v>
      </c>
      <c r="C224" s="7" t="s">
        <v>707</v>
      </c>
      <c r="D224" s="6">
        <v>300</v>
      </c>
      <c r="E224" s="6">
        <v>36</v>
      </c>
      <c r="F224" s="6">
        <v>29</v>
      </c>
      <c r="G224" s="6">
        <v>4.5</v>
      </c>
      <c r="H224" s="7" t="s">
        <v>650</v>
      </c>
      <c r="I224" s="7" t="s">
        <v>708</v>
      </c>
    </row>
    <row r="225" spans="1:9" ht="28" x14ac:dyDescent="0.2">
      <c r="A225" s="6">
        <v>8020</v>
      </c>
      <c r="B225" s="7" t="s">
        <v>709</v>
      </c>
      <c r="C225" s="7" t="s">
        <v>710</v>
      </c>
      <c r="D225" s="6">
        <v>430</v>
      </c>
      <c r="E225" s="6">
        <v>40</v>
      </c>
      <c r="F225" s="6">
        <v>48</v>
      </c>
      <c r="G225" s="6">
        <v>9</v>
      </c>
      <c r="H225" s="7" t="s">
        <v>650</v>
      </c>
      <c r="I225" s="7" t="s">
        <v>711</v>
      </c>
    </row>
    <row r="226" spans="1:9" ht="28" x14ac:dyDescent="0.2">
      <c r="A226" s="6">
        <v>8021</v>
      </c>
      <c r="B226" s="7" t="s">
        <v>712</v>
      </c>
      <c r="C226" s="7" t="s">
        <v>713</v>
      </c>
      <c r="D226" s="6">
        <v>300</v>
      </c>
      <c r="E226" s="6">
        <v>38</v>
      </c>
      <c r="F226" s="6">
        <v>28</v>
      </c>
      <c r="G226" s="6">
        <v>4.5</v>
      </c>
      <c r="H226" s="7" t="s">
        <v>650</v>
      </c>
      <c r="I226" s="7" t="s">
        <v>714</v>
      </c>
    </row>
    <row r="227" spans="1:9" ht="28" x14ac:dyDescent="0.2">
      <c r="A227" s="6">
        <v>8022</v>
      </c>
      <c r="B227" s="7" t="s">
        <v>715</v>
      </c>
      <c r="C227" s="7" t="s">
        <v>716</v>
      </c>
      <c r="D227" s="6">
        <v>320</v>
      </c>
      <c r="E227" s="6">
        <v>23</v>
      </c>
      <c r="F227" s="6">
        <v>48</v>
      </c>
      <c r="G227" s="6">
        <v>3.5</v>
      </c>
      <c r="H227" s="7" t="s">
        <v>650</v>
      </c>
      <c r="I227" s="7" t="s">
        <v>717</v>
      </c>
    </row>
    <row r="228" spans="1:9" ht="28" x14ac:dyDescent="0.2">
      <c r="A228" s="6">
        <v>8023</v>
      </c>
      <c r="B228" s="7" t="s">
        <v>718</v>
      </c>
      <c r="C228" s="7" t="s">
        <v>719</v>
      </c>
      <c r="D228" s="6">
        <v>390</v>
      </c>
      <c r="E228" s="6">
        <v>22</v>
      </c>
      <c r="F228" s="6">
        <v>66</v>
      </c>
      <c r="G228" s="6">
        <v>1</v>
      </c>
      <c r="H228" s="7" t="s">
        <v>650</v>
      </c>
      <c r="I228" s="7" t="s">
        <v>720</v>
      </c>
    </row>
    <row r="229" spans="1:9" ht="28" x14ac:dyDescent="0.2">
      <c r="A229" s="6">
        <v>8024</v>
      </c>
      <c r="B229" s="7" t="s">
        <v>721</v>
      </c>
      <c r="C229" s="7" t="s">
        <v>722</v>
      </c>
      <c r="D229" s="6">
        <v>430</v>
      </c>
      <c r="E229" s="6">
        <v>39</v>
      </c>
      <c r="F229" s="6">
        <v>56</v>
      </c>
      <c r="G229" s="6">
        <v>5.5</v>
      </c>
      <c r="H229" s="7" t="s">
        <v>650</v>
      </c>
      <c r="I229" s="7" t="s">
        <v>723</v>
      </c>
    </row>
    <row r="230" spans="1:9" ht="28" x14ac:dyDescent="0.2">
      <c r="A230" s="6">
        <v>8025</v>
      </c>
      <c r="B230" s="7" t="s">
        <v>724</v>
      </c>
      <c r="C230" s="7" t="s">
        <v>725</v>
      </c>
      <c r="D230" s="6">
        <v>270</v>
      </c>
      <c r="E230" s="6">
        <v>38</v>
      </c>
      <c r="F230" s="6">
        <v>24</v>
      </c>
      <c r="G230" s="6">
        <v>3.5</v>
      </c>
      <c r="H230" s="7" t="s">
        <v>650</v>
      </c>
      <c r="I230" s="7" t="s">
        <v>726</v>
      </c>
    </row>
    <row r="231" spans="1:9" ht="28" x14ac:dyDescent="0.2">
      <c r="A231" s="6">
        <v>8026</v>
      </c>
      <c r="B231" s="7" t="s">
        <v>727</v>
      </c>
      <c r="C231" s="7" t="s">
        <v>728</v>
      </c>
      <c r="D231" s="6">
        <v>210</v>
      </c>
      <c r="E231" s="6">
        <v>36</v>
      </c>
      <c r="F231" s="6">
        <v>10</v>
      </c>
      <c r="G231" s="6">
        <v>3.5</v>
      </c>
      <c r="H231" s="7" t="s">
        <v>650</v>
      </c>
      <c r="I231" s="7" t="s">
        <v>729</v>
      </c>
    </row>
    <row r="232" spans="1:9" ht="28" x14ac:dyDescent="0.2">
      <c r="A232" s="6">
        <v>8027</v>
      </c>
      <c r="B232" s="7" t="s">
        <v>730</v>
      </c>
      <c r="C232" s="7" t="s">
        <v>731</v>
      </c>
      <c r="D232" s="6">
        <v>340</v>
      </c>
      <c r="E232" s="6">
        <v>38</v>
      </c>
      <c r="F232" s="6">
        <v>36</v>
      </c>
      <c r="G232" s="6">
        <v>3.5</v>
      </c>
      <c r="H232" s="7" t="s">
        <v>650</v>
      </c>
      <c r="I232" s="7" t="s">
        <v>732</v>
      </c>
    </row>
    <row r="233" spans="1:9" ht="28" x14ac:dyDescent="0.2">
      <c r="A233" s="6">
        <v>8028</v>
      </c>
      <c r="B233" s="7" t="s">
        <v>733</v>
      </c>
      <c r="C233" s="7" t="s">
        <v>734</v>
      </c>
      <c r="D233" s="6">
        <v>230</v>
      </c>
      <c r="E233" s="6">
        <v>38</v>
      </c>
      <c r="F233" s="6">
        <v>12</v>
      </c>
      <c r="G233" s="6">
        <v>3.5</v>
      </c>
      <c r="H233" s="7" t="s">
        <v>650</v>
      </c>
      <c r="I233" s="7" t="s">
        <v>735</v>
      </c>
    </row>
    <row r="234" spans="1:9" ht="28" x14ac:dyDescent="0.2">
      <c r="A234" s="6">
        <v>8029</v>
      </c>
      <c r="B234" s="7" t="s">
        <v>736</v>
      </c>
      <c r="C234" s="7" t="s">
        <v>737</v>
      </c>
      <c r="D234" s="6">
        <v>200</v>
      </c>
      <c r="E234" s="6">
        <v>7</v>
      </c>
      <c r="F234" s="6">
        <v>16</v>
      </c>
      <c r="G234" s="6">
        <v>14.5</v>
      </c>
      <c r="H234" s="7" t="s">
        <v>650</v>
      </c>
      <c r="I234" s="7" t="s">
        <v>738</v>
      </c>
    </row>
    <row r="235" spans="1:9" ht="28" x14ac:dyDescent="0.2">
      <c r="A235" s="6">
        <v>8030</v>
      </c>
      <c r="B235" s="7" t="s">
        <v>739</v>
      </c>
      <c r="C235" s="7" t="s">
        <v>740</v>
      </c>
      <c r="D235" s="6">
        <v>460</v>
      </c>
      <c r="E235" s="6">
        <v>41</v>
      </c>
      <c r="F235" s="6">
        <v>59</v>
      </c>
      <c r="G235" s="6">
        <v>7</v>
      </c>
      <c r="H235" s="7" t="s">
        <v>650</v>
      </c>
      <c r="I235" s="7" t="s">
        <v>741</v>
      </c>
    </row>
    <row r="236" spans="1:9" ht="28" x14ac:dyDescent="0.2">
      <c r="A236" s="6">
        <v>8031</v>
      </c>
      <c r="B236" s="7" t="s">
        <v>742</v>
      </c>
      <c r="C236" s="7" t="s">
        <v>743</v>
      </c>
      <c r="D236" s="6">
        <v>510</v>
      </c>
      <c r="E236" s="6">
        <v>34</v>
      </c>
      <c r="F236" s="6">
        <v>65</v>
      </c>
      <c r="G236" s="6">
        <v>9</v>
      </c>
      <c r="H236" s="7" t="s">
        <v>650</v>
      </c>
      <c r="I236" s="7" t="s">
        <v>744</v>
      </c>
    </row>
    <row r="237" spans="1:9" ht="28" x14ac:dyDescent="0.2">
      <c r="A237" s="6">
        <v>8032</v>
      </c>
      <c r="B237" s="7" t="s">
        <v>745</v>
      </c>
      <c r="C237" s="7" t="s">
        <v>746</v>
      </c>
      <c r="D237" s="6">
        <v>300</v>
      </c>
      <c r="E237" s="6">
        <v>30</v>
      </c>
      <c r="F237" s="6">
        <v>33</v>
      </c>
      <c r="G237" s="6">
        <v>5</v>
      </c>
      <c r="H237" s="7" t="s">
        <v>650</v>
      </c>
      <c r="I237" s="7" t="s">
        <v>747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 x14ac:dyDescent="0.2"/>
  <cols>
    <col min="1" max="1" width="7" customWidth="1"/>
    <col min="2" max="2" width="32" customWidth="1"/>
    <col min="3" max="3" width="16" customWidth="1"/>
    <col min="4" max="6" width="14" customWidth="1"/>
    <col min="7" max="7" width="22" customWidth="1"/>
  </cols>
  <sheetData>
    <row r="1" spans="1:7" ht="16" x14ac:dyDescent="0.2">
      <c r="A1" s="5" t="s">
        <v>748</v>
      </c>
      <c r="B1" s="5" t="s">
        <v>749</v>
      </c>
      <c r="C1" s="5" t="s">
        <v>750</v>
      </c>
      <c r="D1" s="5" t="s">
        <v>27</v>
      </c>
      <c r="E1" s="5" t="s">
        <v>28</v>
      </c>
      <c r="F1" s="5" t="s">
        <v>29</v>
      </c>
      <c r="G1" s="5" t="s">
        <v>751</v>
      </c>
    </row>
    <row r="2" spans="1:7" x14ac:dyDescent="0.2">
      <c r="A2" s="6">
        <v>1</v>
      </c>
      <c r="B2" s="7" t="s">
        <v>752</v>
      </c>
      <c r="C2" s="6">
        <v>3500</v>
      </c>
      <c r="D2" s="6">
        <v>262</v>
      </c>
      <c r="E2" s="6">
        <v>350</v>
      </c>
      <c r="F2" s="6">
        <v>117</v>
      </c>
      <c r="G2" s="7" t="s">
        <v>753</v>
      </c>
    </row>
    <row r="3" spans="1:7" x14ac:dyDescent="0.2">
      <c r="A3" s="6">
        <v>2</v>
      </c>
      <c r="B3" s="7" t="s">
        <v>754</v>
      </c>
      <c r="C3" s="6">
        <v>3300</v>
      </c>
      <c r="D3" s="6">
        <v>248</v>
      </c>
      <c r="E3" s="6">
        <v>330</v>
      </c>
      <c r="F3" s="6">
        <v>110</v>
      </c>
      <c r="G3" s="7" t="s">
        <v>753</v>
      </c>
    </row>
    <row r="4" spans="1:7" x14ac:dyDescent="0.2">
      <c r="A4" s="6">
        <v>3</v>
      </c>
      <c r="B4" s="7" t="s">
        <v>755</v>
      </c>
      <c r="C4" s="6">
        <v>3100</v>
      </c>
      <c r="D4" s="6">
        <v>232</v>
      </c>
      <c r="E4" s="6">
        <v>310</v>
      </c>
      <c r="F4" s="6">
        <v>103</v>
      </c>
      <c r="G4" s="7" t="s">
        <v>753</v>
      </c>
    </row>
    <row r="5" spans="1:7" x14ac:dyDescent="0.2">
      <c r="A5" s="6">
        <v>4</v>
      </c>
      <c r="B5" s="7" t="s">
        <v>756</v>
      </c>
      <c r="C5" s="6">
        <v>2900</v>
      </c>
      <c r="D5" s="6">
        <v>218</v>
      </c>
      <c r="E5" s="6">
        <v>290</v>
      </c>
      <c r="F5" s="6">
        <v>97</v>
      </c>
      <c r="G5" s="7" t="s">
        <v>753</v>
      </c>
    </row>
    <row r="6" spans="1:7" x14ac:dyDescent="0.2">
      <c r="A6" s="6">
        <v>5</v>
      </c>
      <c r="B6" s="7" t="s">
        <v>757</v>
      </c>
      <c r="C6" s="6">
        <v>2700</v>
      </c>
      <c r="D6" s="6">
        <v>202</v>
      </c>
      <c r="E6" s="6">
        <v>270</v>
      </c>
      <c r="F6" s="6">
        <v>90</v>
      </c>
      <c r="G6" s="7" t="s">
        <v>758</v>
      </c>
    </row>
    <row r="7" spans="1:7" x14ac:dyDescent="0.2">
      <c r="A7" s="6">
        <v>6</v>
      </c>
      <c r="B7" s="7" t="s">
        <v>759</v>
      </c>
      <c r="C7" s="6">
        <v>2500</v>
      </c>
      <c r="D7" s="6">
        <v>188</v>
      </c>
      <c r="E7" s="6">
        <v>250</v>
      </c>
      <c r="F7" s="6">
        <v>83</v>
      </c>
      <c r="G7" s="7" t="s">
        <v>758</v>
      </c>
    </row>
    <row r="8" spans="1:7" x14ac:dyDescent="0.2">
      <c r="A8" s="6">
        <v>7</v>
      </c>
      <c r="B8" s="7" t="s">
        <v>760</v>
      </c>
      <c r="C8" s="6">
        <v>2300</v>
      </c>
      <c r="D8" s="6">
        <v>172</v>
      </c>
      <c r="E8" s="6">
        <v>230</v>
      </c>
      <c r="F8" s="6">
        <v>77</v>
      </c>
      <c r="G8" s="7" t="s">
        <v>758</v>
      </c>
    </row>
    <row r="9" spans="1:7" x14ac:dyDescent="0.2">
      <c r="A9" s="6">
        <v>8</v>
      </c>
      <c r="B9" s="7" t="s">
        <v>761</v>
      </c>
      <c r="C9" s="6">
        <v>2200</v>
      </c>
      <c r="D9" s="6">
        <v>165</v>
      </c>
      <c r="E9" s="6">
        <v>220</v>
      </c>
      <c r="F9" s="6">
        <v>73</v>
      </c>
      <c r="G9" s="7" t="s">
        <v>762</v>
      </c>
    </row>
    <row r="10" spans="1:7" x14ac:dyDescent="0.2">
      <c r="A10" s="6">
        <v>9</v>
      </c>
      <c r="B10" s="7" t="s">
        <v>763</v>
      </c>
      <c r="C10" s="6">
        <v>2100</v>
      </c>
      <c r="D10" s="6">
        <v>158</v>
      </c>
      <c r="E10" s="6">
        <v>210</v>
      </c>
      <c r="F10" s="6">
        <v>70</v>
      </c>
      <c r="G10" s="7" t="s">
        <v>762</v>
      </c>
    </row>
    <row r="11" spans="1:7" x14ac:dyDescent="0.2">
      <c r="A11" s="6">
        <v>10</v>
      </c>
      <c r="B11" s="7" t="s">
        <v>764</v>
      </c>
      <c r="C11" s="6">
        <v>2000</v>
      </c>
      <c r="D11" s="6">
        <v>150</v>
      </c>
      <c r="E11" s="6">
        <v>200</v>
      </c>
      <c r="F11" s="6">
        <v>67</v>
      </c>
      <c r="G11" s="7" t="s">
        <v>765</v>
      </c>
    </row>
    <row r="12" spans="1:7" x14ac:dyDescent="0.2">
      <c r="A12" s="6">
        <v>11</v>
      </c>
      <c r="B12" s="7" t="s">
        <v>766</v>
      </c>
      <c r="C12" s="6">
        <v>1900</v>
      </c>
      <c r="D12" s="6">
        <v>142</v>
      </c>
      <c r="E12" s="6">
        <v>190</v>
      </c>
      <c r="F12" s="6">
        <v>63</v>
      </c>
      <c r="G12" s="7" t="s">
        <v>765</v>
      </c>
    </row>
    <row r="13" spans="1:7" x14ac:dyDescent="0.2">
      <c r="A13" s="6">
        <v>12</v>
      </c>
      <c r="B13" s="7" t="s">
        <v>767</v>
      </c>
      <c r="C13" s="6">
        <v>1800</v>
      </c>
      <c r="D13" s="6">
        <v>135</v>
      </c>
      <c r="E13" s="6">
        <v>180</v>
      </c>
      <c r="F13" s="6">
        <v>60</v>
      </c>
      <c r="G13" s="7" t="s">
        <v>765</v>
      </c>
    </row>
    <row r="14" spans="1:7" x14ac:dyDescent="0.2">
      <c r="A14" s="6">
        <v>13</v>
      </c>
      <c r="B14" s="7" t="s">
        <v>768</v>
      </c>
      <c r="C14" s="6">
        <v>1750</v>
      </c>
      <c r="D14" s="6">
        <v>131</v>
      </c>
      <c r="E14" s="6">
        <v>175</v>
      </c>
      <c r="F14" s="6">
        <v>58</v>
      </c>
      <c r="G14" s="7" t="s">
        <v>765</v>
      </c>
    </row>
    <row r="15" spans="1:7" x14ac:dyDescent="0.2">
      <c r="A15" s="6">
        <v>14</v>
      </c>
      <c r="B15" s="7" t="s">
        <v>769</v>
      </c>
      <c r="C15" s="6">
        <v>1700</v>
      </c>
      <c r="D15" s="6">
        <v>128</v>
      </c>
      <c r="E15" s="6">
        <v>170</v>
      </c>
      <c r="F15" s="6">
        <v>57</v>
      </c>
      <c r="G15" s="7" t="s">
        <v>765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6"/>
  <sheetViews>
    <sheetView zoomScale="150" zoomScaleNormal="150" workbookViewId="0">
      <pane ySplit="4" topLeftCell="A31" activePane="bottomLeft" state="frozen"/>
      <selection pane="bottomLeft" activeCell="F59" sqref="F59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770</v>
      </c>
      <c r="C1" s="9" t="s">
        <v>771</v>
      </c>
      <c r="F1" s="9" t="s">
        <v>772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82</v>
      </c>
      <c r="D5" s="7" t="str">
        <f>VLOOKUP(C5,'Meal Library'!$A$2:$I$237,2,FALSE())</f>
        <v>Mediterranean Pesto Pasta Salad</v>
      </c>
      <c r="E5" s="7" t="str">
        <f>VLOOKUP(C5,'Meal Library'!$A$2:$I$237,9,FALSE())</f>
        <v>6 oz Sous vide Chicken Breast + Mediterranean Pesto Pasta. Verified via Add-to-Cart gate.</v>
      </c>
      <c r="F5" s="6">
        <f>VLOOKUP(C5,'Meal Library'!$A$2:$I$237,4,FALSE())</f>
        <v>890</v>
      </c>
      <c r="G5" s="6">
        <f>VLOOKUP(C5,'Meal Library'!$A$2:$I$237,5,FALSE())</f>
        <v>72</v>
      </c>
      <c r="H5" s="6">
        <f>VLOOKUP(C5,'Meal Library'!$A$2:$I$237,6,FALSE())</f>
        <v>71</v>
      </c>
      <c r="I5" s="6">
        <f>VLOOKUP(C5,'Meal Library'!$A$2:$I$237,7,FALSE())</f>
        <v>39</v>
      </c>
    </row>
    <row r="6" spans="1:9" ht="28" x14ac:dyDescent="0.2">
      <c r="A6" s="7"/>
      <c r="B6" s="7" t="s">
        <v>782</v>
      </c>
      <c r="C6" s="6">
        <v>41</v>
      </c>
      <c r="D6" s="7" t="str">
        <f>VLOOKUP(C6,'Meal Library'!$A$2:$I$237,2,FALSE())</f>
        <v>Chicken Tikka w/ Rice and Veg</v>
      </c>
      <c r="E6" s="7" t="str">
        <f>VLOOKUP(C6,'Meal Library'!$A$2:$I$237,9,FALSE())</f>
        <v>6 oz Chicken Tikka + 6 oz White Rice + 6 oz Fajita Veg Mix + 2 tbsp Cilantro Lime Sauce. Verified via Add-to-Cart gate.</v>
      </c>
      <c r="F6" s="6">
        <f>VLOOKUP(C6,'Meal Library'!$A$2:$I$237,4,FALSE())</f>
        <v>810</v>
      </c>
      <c r="G6" s="6">
        <f>VLOOKUP(C6,'Meal Library'!$A$2:$I$237,5,FALSE())</f>
        <v>63</v>
      </c>
      <c r="H6" s="6">
        <f>VLOOKUP(C6,'Meal Library'!$A$2:$I$237,6,FALSE())</f>
        <v>77</v>
      </c>
      <c r="I6" s="6">
        <f>VLOOKUP(C6,'Meal Library'!$A$2:$I$237,7,FALSE())</f>
        <v>29</v>
      </c>
    </row>
    <row r="7" spans="1:9" ht="42" x14ac:dyDescent="0.2">
      <c r="A7" s="7"/>
      <c r="B7" s="7" t="s">
        <v>783</v>
      </c>
      <c r="C7" s="6">
        <v>108</v>
      </c>
      <c r="D7" s="7" t="str">
        <f>VLOOKUP(C7,'Meal Library'!$A$2:$I$237,2,FALSE())</f>
        <v>Burger Bowl</v>
      </c>
      <c r="E7" s="7" t="str">
        <f>VLOOKUP(C7,'Meal Library'!$A$2:$I$237,9,FALSE())</f>
        <v>6 oz Ground Beef + 2 oz Lettuce + 6 oz Roasted Yams + 1 cup Pico de Gallo + .25 cup Cheesy Cream Sauce. Verified via Add-to-Cart gate.</v>
      </c>
      <c r="F7" s="6">
        <f>VLOOKUP(C7,'Meal Library'!$A$2:$I$237,4,FALSE())</f>
        <v>770</v>
      </c>
      <c r="G7" s="6">
        <f>VLOOKUP(C7,'Meal Library'!$A$2:$I$237,5,FALSE())</f>
        <v>44</v>
      </c>
      <c r="H7" s="6">
        <f>VLOOKUP(C7,'Meal Library'!$A$2:$I$237,6,FALSE())</f>
        <v>62</v>
      </c>
      <c r="I7" s="6">
        <f>VLOOKUP(C7,'Meal Library'!$A$2:$I$237,7,FALSE())</f>
        <v>37</v>
      </c>
    </row>
    <row r="8" spans="1:9" x14ac:dyDescent="0.2">
      <c r="A8" s="7"/>
      <c r="B8" s="7" t="s">
        <v>784</v>
      </c>
      <c r="C8" s="6">
        <v>96</v>
      </c>
      <c r="D8" s="7" t="str">
        <f>VLOOKUP(C8,'Meal Library'!$A$2:$I$237,2,FALSE())</f>
        <v>Pumpkin Muffins (2)</v>
      </c>
      <c r="E8" s="7" t="str">
        <f>VLOOKUP(C8,'Meal Library'!$A$2:$I$237,9,FALSE())</f>
        <v>2 muffins (smallest serving). Verified via Add-to-Cart gate.</v>
      </c>
      <c r="F8" s="6">
        <f>VLOOKUP(C8,'Meal Library'!$A$2:$I$237,4,FALSE())</f>
        <v>140</v>
      </c>
      <c r="G8" s="6">
        <f>VLOOKUP(C8,'Meal Library'!$A$2:$I$237,5,FALSE())</f>
        <v>12</v>
      </c>
      <c r="H8" s="6">
        <f>VLOOKUP(C8,'Meal Library'!$A$2:$I$237,6,FALSE())</f>
        <v>44</v>
      </c>
      <c r="I8" s="6">
        <f>VLOOKUP(C8,'Meal Library'!$A$2:$I$237,7,FALSE())</f>
        <v>8</v>
      </c>
    </row>
    <row r="9" spans="1:9" x14ac:dyDescent="0.2">
      <c r="A9" s="7"/>
      <c r="B9" s="7" t="s">
        <v>785</v>
      </c>
      <c r="C9" s="6">
        <v>97</v>
      </c>
      <c r="D9" s="7" t="str">
        <f>VLOOKUP(C9,'Meal Library'!$A$2:$I$237,2,FALSE())</f>
        <v>Veg Fritter (2)</v>
      </c>
      <c r="E9" s="7" t="str">
        <f>VLOOKUP(C9,'Meal Library'!$A$2:$I$237,9,FALSE())</f>
        <v>2 fritters, no sauce. Verified via Add-to-Cart gate.</v>
      </c>
      <c r="F9" s="6">
        <f>VLOOKUP(C9,'Meal Library'!$A$2:$I$237,4,FALSE())</f>
        <v>130</v>
      </c>
      <c r="G9" s="6">
        <f>VLOOKUP(C9,'Meal Library'!$A$2:$I$237,5,FALSE())</f>
        <v>3</v>
      </c>
      <c r="H9" s="6">
        <f>VLOOKUP(C9,'Meal Library'!$A$2:$I$237,6,FALSE())</f>
        <v>30</v>
      </c>
      <c r="I9" s="6">
        <f>VLOOKUP(C9,'Meal Library'!$A$2:$I$237,7,FALSE())</f>
        <v>0</v>
      </c>
    </row>
    <row r="10" spans="1:9" ht="28" x14ac:dyDescent="0.2">
      <c r="A10" s="7"/>
      <c r="B10" s="7" t="s">
        <v>786</v>
      </c>
      <c r="C10" s="6">
        <v>230</v>
      </c>
      <c r="D10" s="7" t="str">
        <f>VLOOKUP(C10,'Meal Library'!$A$2:$I$237,2,FALSE())</f>
        <v>Banana (1 piece)</v>
      </c>
      <c r="E10" s="7" t="str">
        <f>VLOOKUP(C10,'Meal Library'!$A$2:$I$237,9,FALSE())</f>
        <v>1 Banana from the Fruits menu. Verified via Add-to-Cart gate at localfoodz.co/menu/fruits.</v>
      </c>
      <c r="F10" s="6">
        <f>VLOOKUP(C10,'Meal Library'!$A$2:$I$237,4,FALSE())</f>
        <v>110</v>
      </c>
      <c r="G10" s="6">
        <f>VLOOKUP(C10,'Meal Library'!$A$2:$I$237,5,FALSE())</f>
        <v>1</v>
      </c>
      <c r="H10" s="6">
        <f>VLOOKUP(C10,'Meal Library'!$A$2:$I$237,6,FALSE())</f>
        <v>27</v>
      </c>
      <c r="I10" s="6">
        <f>VLOOKUP(C10,'Meal Library'!$A$2:$I$237,7,FALSE())</f>
        <v>0</v>
      </c>
    </row>
    <row r="11" spans="1:9" ht="28" x14ac:dyDescent="0.2">
      <c r="A11" s="7"/>
      <c r="B11" s="7" t="s">
        <v>787</v>
      </c>
      <c r="C11" s="6">
        <v>8000</v>
      </c>
      <c r="D11" s="7" t="str">
        <f>VLOOKUP(C11,'Meal Library'!$A$2:$I$237,2,FALSE())</f>
        <v>Custom LF Combo: 8 oz White Rice</v>
      </c>
      <c r="E11" s="7" t="str">
        <f>VLOOKUP(C11,'Meal Library'!$A$2:$I$237,9,FALSE())</f>
        <v>8 oz White Rice  (build via Customized Meals on localfoodz.co)</v>
      </c>
      <c r="F11" s="6">
        <f>VLOOKUP(C11,'Meal Library'!$A$2:$I$237,4,FALSE())</f>
        <v>300</v>
      </c>
      <c r="G11" s="6">
        <f>VLOOKUP(C11,'Meal Library'!$A$2:$I$237,5,FALSE())</f>
        <v>6</v>
      </c>
      <c r="H11" s="6">
        <f>VLOOKUP(C11,'Meal Library'!$A$2:$I$237,6,FALSE())</f>
        <v>64</v>
      </c>
      <c r="I11" s="6">
        <f>VLOOKUP(C11,'Meal Library'!$A$2:$I$237,7,FALSE())</f>
        <v>0</v>
      </c>
    </row>
    <row r="12" spans="1:9" ht="28" x14ac:dyDescent="0.2">
      <c r="A12" s="7"/>
      <c r="B12" s="7" t="s">
        <v>788</v>
      </c>
      <c r="C12" s="6">
        <v>651</v>
      </c>
      <c r="D12" s="7" t="str">
        <f>VLOOKUP(C12,'Meal Library'!$A$2:$I$237,2,FALSE())</f>
        <v>CM White Rice (4oz)</v>
      </c>
      <c r="E12" s="7" t="str">
        <f>VLOOKUP(C12,'Meal Library'!$A$2:$I$237,9,FALSE())</f>
        <v>4 oz White Rice (Steamed Jasmine Rice) from Customized Meals</v>
      </c>
      <c r="F12" s="6">
        <f>VLOOKUP(C12,'Meal Library'!$A$2:$I$237,4,FALSE())</f>
        <v>150</v>
      </c>
      <c r="G12" s="6">
        <f>VLOOKUP(C12,'Meal Library'!$A$2:$I$237,5,FALSE())</f>
        <v>3</v>
      </c>
      <c r="H12" s="6">
        <f>VLOOKUP(C12,'Meal Library'!$A$2:$I$237,6,FALSE())</f>
        <v>32</v>
      </c>
      <c r="I12" s="6">
        <f>VLOOKUP(C12,'Meal Library'!$A$2:$I$237,7,FALSE())</f>
        <v>0</v>
      </c>
    </row>
    <row r="13" spans="1:9" x14ac:dyDescent="0.2">
      <c r="A13" s="10" t="s">
        <v>780</v>
      </c>
      <c r="B13" s="10" t="s">
        <v>789</v>
      </c>
      <c r="C13" s="10"/>
      <c r="D13" s="10"/>
      <c r="E13" s="10"/>
      <c r="F13" s="10">
        <f>SUM(F5:F12)</f>
        <v>3300</v>
      </c>
      <c r="G13" s="10">
        <f>SUM(G5:G12)</f>
        <v>204</v>
      </c>
      <c r="H13" s="10">
        <f>SUM(H5:H12)</f>
        <v>407</v>
      </c>
      <c r="I13" s="10">
        <f>SUM(I5:I12)</f>
        <v>113</v>
      </c>
    </row>
    <row r="15" spans="1:9" ht="42" x14ac:dyDescent="0.2">
      <c r="A15" s="7" t="s">
        <v>790</v>
      </c>
      <c r="B15" s="7" t="s">
        <v>781</v>
      </c>
      <c r="C15" s="6">
        <v>105</v>
      </c>
      <c r="D15" s="7" t="str">
        <f>VLOOKUP(C15,'Meal Library'!$A$2:$I$237,2,FALSE())</f>
        <v>Hainan Chicken w/ Rice + Scallion</v>
      </c>
      <c r="E15" s="7" t="str">
        <f>VLOOKUP(C15,'Meal Library'!$A$2:$I$237,9,FALSE())</f>
        <v>6 oz Sousvide Chicken Breast + 6 oz White Rice + 6 oz Broccoli + 2 tbsp Ginger Scallion Sauce. Verified via Add-to-Cart gate.</v>
      </c>
      <c r="F15" s="6">
        <f>VLOOKUP(C15,'Meal Library'!$A$2:$I$237,4,FALSE())</f>
        <v>790</v>
      </c>
      <c r="G15" s="6">
        <f>VLOOKUP(C15,'Meal Library'!$A$2:$I$237,5,FALSE())</f>
        <v>61</v>
      </c>
      <c r="H15" s="6">
        <f>VLOOKUP(C15,'Meal Library'!$A$2:$I$237,6,FALSE())</f>
        <v>61</v>
      </c>
      <c r="I15" s="6">
        <f>VLOOKUP(C15,'Meal Library'!$A$2:$I$237,7,FALSE())</f>
        <v>34</v>
      </c>
    </row>
    <row r="16" spans="1:9" ht="28" x14ac:dyDescent="0.2">
      <c r="A16" s="7"/>
      <c r="B16" s="7" t="s">
        <v>782</v>
      </c>
      <c r="C16" s="6">
        <v>82</v>
      </c>
      <c r="D16" s="7" t="str">
        <f>VLOOKUP(C16,'Meal Library'!$A$2:$I$237,2,FALSE())</f>
        <v>Mediterranean Pesto Pasta Salad</v>
      </c>
      <c r="E16" s="7" t="str">
        <f>VLOOKUP(C16,'Meal Library'!$A$2:$I$237,9,FALSE())</f>
        <v>6 oz Sous vide Chicken Breast + Mediterranean Pesto Pasta. Verified via Add-to-Cart gate.</v>
      </c>
      <c r="F16" s="6">
        <f>VLOOKUP(C16,'Meal Library'!$A$2:$I$237,4,FALSE())</f>
        <v>890</v>
      </c>
      <c r="G16" s="6">
        <f>VLOOKUP(C16,'Meal Library'!$A$2:$I$237,5,FALSE())</f>
        <v>72</v>
      </c>
      <c r="H16" s="6">
        <f>VLOOKUP(C16,'Meal Library'!$A$2:$I$237,6,FALSE())</f>
        <v>71</v>
      </c>
      <c r="I16" s="6">
        <f>VLOOKUP(C16,'Meal Library'!$A$2:$I$237,7,FALSE())</f>
        <v>39</v>
      </c>
    </row>
    <row r="17" spans="1:9" ht="28" x14ac:dyDescent="0.2">
      <c r="A17" s="7"/>
      <c r="B17" s="7" t="s">
        <v>783</v>
      </c>
      <c r="C17" s="6">
        <v>33</v>
      </c>
      <c r="D17" s="7" t="str">
        <f>VLOOKUP(C17,'Meal Library'!$A$2:$I$237,2,FALSE())</f>
        <v>Chicken Quesadilla</v>
      </c>
      <c r="E17" s="7" t="str">
        <f>VLOOKUP(C17,'Meal Library'!$A$2:$I$237,9,FALSE())</f>
        <v>Chicken Quesadilla + 2 tbsp Sour Cream + 2 oz Guacamole. Verified via Add-to-Cart gate.</v>
      </c>
      <c r="F17" s="6">
        <f>VLOOKUP(C17,'Meal Library'!$A$2:$I$237,4,FALSE())</f>
        <v>890</v>
      </c>
      <c r="G17" s="6">
        <f>VLOOKUP(C17,'Meal Library'!$A$2:$I$237,5,FALSE())</f>
        <v>66</v>
      </c>
      <c r="H17" s="6">
        <f>VLOOKUP(C17,'Meal Library'!$A$2:$I$237,6,FALSE())</f>
        <v>76</v>
      </c>
      <c r="I17" s="6">
        <f>VLOOKUP(C17,'Meal Library'!$A$2:$I$237,7,FALSE())</f>
        <v>35</v>
      </c>
    </row>
    <row r="18" spans="1:9" ht="28" x14ac:dyDescent="0.2">
      <c r="A18" s="7"/>
      <c r="B18" s="7" t="s">
        <v>784</v>
      </c>
      <c r="C18" s="6">
        <v>231</v>
      </c>
      <c r="D18" s="7" t="str">
        <f>VLOOKUP(C18,'Meal Library'!$A$2:$I$237,2,FALSE())</f>
        <v>Apple (1 cup)</v>
      </c>
      <c r="E18" s="7" t="str">
        <f>VLOOKUP(C18,'Meal Library'!$A$2:$I$237,9,FALSE())</f>
        <v>1 Cup sliced Apple from the Fruits menu. Verified via Add-to-Cart gate at localfoodz.co/menu/fruits.</v>
      </c>
      <c r="F18" s="6">
        <f>VLOOKUP(C18,'Meal Library'!$A$2:$I$237,4,FALSE())</f>
        <v>90</v>
      </c>
      <c r="G18" s="6">
        <f>VLOOKUP(C18,'Meal Library'!$A$2:$I$237,5,FALSE())</f>
        <v>0</v>
      </c>
      <c r="H18" s="6">
        <f>VLOOKUP(C18,'Meal Library'!$A$2:$I$237,6,FALSE())</f>
        <v>25</v>
      </c>
      <c r="I18" s="6">
        <f>VLOOKUP(C18,'Meal Library'!$A$2:$I$237,7,FALSE())</f>
        <v>0</v>
      </c>
    </row>
    <row r="19" spans="1:9" ht="28" x14ac:dyDescent="0.2">
      <c r="A19" s="7"/>
      <c r="B19" s="7" t="s">
        <v>785</v>
      </c>
      <c r="C19" s="6">
        <v>232</v>
      </c>
      <c r="D19" s="7" t="str">
        <f>VLOOKUP(C19,'Meal Library'!$A$2:$I$237,2,FALSE())</f>
        <v>Orange (1 cup)</v>
      </c>
      <c r="E19" s="7" t="str">
        <f>VLOOKUP(C19,'Meal Library'!$A$2:$I$237,9,FALSE())</f>
        <v>1 Cup Orange segments from the Fruits menu. Verified via Add-to-Cart gate at localfoodz.co/menu/fruits.</v>
      </c>
      <c r="F19" s="6">
        <f>VLOOKUP(C19,'Meal Library'!$A$2:$I$237,4,FALSE())</f>
        <v>70</v>
      </c>
      <c r="G19" s="6">
        <f>VLOOKUP(C19,'Meal Library'!$A$2:$I$237,5,FALSE())</f>
        <v>1</v>
      </c>
      <c r="H19" s="6">
        <f>VLOOKUP(C19,'Meal Library'!$A$2:$I$237,6,FALSE())</f>
        <v>17</v>
      </c>
      <c r="I19" s="6">
        <f>VLOOKUP(C19,'Meal Library'!$A$2:$I$237,7,FALSE())</f>
        <v>0</v>
      </c>
    </row>
    <row r="20" spans="1:9" x14ac:dyDescent="0.2">
      <c r="A20" s="7"/>
      <c r="B20" s="7" t="s">
        <v>786</v>
      </c>
      <c r="C20" s="6">
        <v>96</v>
      </c>
      <c r="D20" s="7" t="str">
        <f>VLOOKUP(C20,'Meal Library'!$A$2:$I$237,2,FALSE())</f>
        <v>Pumpkin Muffins (2)</v>
      </c>
      <c r="E20" s="7" t="str">
        <f>VLOOKUP(C20,'Meal Library'!$A$2:$I$237,9,FALSE())</f>
        <v>2 muffins (smallest serving). Verified via Add-to-Cart gate.</v>
      </c>
      <c r="F20" s="6">
        <f>VLOOKUP(C20,'Meal Library'!$A$2:$I$237,4,FALSE())</f>
        <v>140</v>
      </c>
      <c r="G20" s="6">
        <f>VLOOKUP(C20,'Meal Library'!$A$2:$I$237,5,FALSE())</f>
        <v>12</v>
      </c>
      <c r="H20" s="6">
        <f>VLOOKUP(C20,'Meal Library'!$A$2:$I$237,6,FALSE())</f>
        <v>44</v>
      </c>
      <c r="I20" s="6">
        <f>VLOOKUP(C20,'Meal Library'!$A$2:$I$237,7,FALSE())</f>
        <v>8</v>
      </c>
    </row>
    <row r="21" spans="1:9" ht="28" x14ac:dyDescent="0.2">
      <c r="A21" s="7"/>
      <c r="B21" s="7" t="s">
        <v>787</v>
      </c>
      <c r="C21" s="6">
        <v>8001</v>
      </c>
      <c r="D21" s="7" t="str">
        <f>VLOOKUP(C21,'Meal Library'!$A$2:$I$237,2,FALSE())</f>
        <v>Custom LF Combo: 4 oz Teriyaki Chicken Breast + 8 oz White Rice</v>
      </c>
      <c r="E21" s="7" t="str">
        <f>VLOOKUP(C21,'Meal Library'!$A$2:$I$237,9,FALSE())</f>
        <v>4 oz Teriyaki Chicken Breast + 8 oz White Rice  (build via Customized Meals on localfoodz.co)</v>
      </c>
      <c r="F21" s="6">
        <f>VLOOKUP(C21,'Meal Library'!$A$2:$I$237,4,FALSE())</f>
        <v>490</v>
      </c>
      <c r="G21" s="6">
        <f>VLOOKUP(C21,'Meal Library'!$A$2:$I$237,5,FALSE())</f>
        <v>41</v>
      </c>
      <c r="H21" s="6">
        <f>VLOOKUP(C21,'Meal Library'!$A$2:$I$237,6,FALSE())</f>
        <v>68</v>
      </c>
      <c r="I21" s="6">
        <f>VLOOKUP(C21,'Meal Library'!$A$2:$I$237,7,FALSE())</f>
        <v>3.5</v>
      </c>
    </row>
    <row r="22" spans="1:9" x14ac:dyDescent="0.2">
      <c r="A22" s="7"/>
      <c r="B22" s="7" t="s">
        <v>788</v>
      </c>
      <c r="C22" s="6">
        <v>623</v>
      </c>
      <c r="D22" s="7" t="str">
        <f>VLOOKUP(C22,'Meal Library'!$A$2:$I$237,2,FALSE())</f>
        <v>CM Ginger Soy Tilapia (4oz)</v>
      </c>
      <c r="E22" s="7" t="str">
        <f>VLOOKUP(C22,'Meal Library'!$A$2:$I$237,9,FALSE())</f>
        <v>4 oz Ginger Soy Tilapia from Customized Meals</v>
      </c>
      <c r="F22" s="6">
        <f>VLOOKUP(C22,'Meal Library'!$A$2:$I$237,4,FALSE())</f>
        <v>150</v>
      </c>
      <c r="G22" s="6">
        <f>VLOOKUP(C22,'Meal Library'!$A$2:$I$237,5,FALSE())</f>
        <v>27</v>
      </c>
      <c r="H22" s="6">
        <f>VLOOKUP(C22,'Meal Library'!$A$2:$I$237,6,FALSE())</f>
        <v>1</v>
      </c>
      <c r="I22" s="6">
        <f>VLOOKUP(C22,'Meal Library'!$A$2:$I$237,7,FALSE())</f>
        <v>5</v>
      </c>
    </row>
    <row r="23" spans="1:9" x14ac:dyDescent="0.2">
      <c r="A23" s="10" t="s">
        <v>790</v>
      </c>
      <c r="B23" s="10" t="s">
        <v>789</v>
      </c>
      <c r="C23" s="10"/>
      <c r="D23" s="10"/>
      <c r="E23" s="10"/>
      <c r="F23" s="10">
        <f>SUM(F15:F22)</f>
        <v>3510</v>
      </c>
      <c r="G23" s="10">
        <f>SUM(G15:G22)</f>
        <v>280</v>
      </c>
      <c r="H23" s="10">
        <f>SUM(H15:H22)</f>
        <v>363</v>
      </c>
      <c r="I23" s="10">
        <f>SUM(I15:I22)</f>
        <v>124.5</v>
      </c>
    </row>
    <row r="25" spans="1:9" ht="28" x14ac:dyDescent="0.2">
      <c r="A25" s="7" t="s">
        <v>791</v>
      </c>
      <c r="B25" s="7" t="s">
        <v>781</v>
      </c>
      <c r="C25" s="6">
        <v>33</v>
      </c>
      <c r="D25" s="7" t="str">
        <f>VLOOKUP(C25,'Meal Library'!$A$2:$I$237,2,FALSE())</f>
        <v>Chicken Quesadilla</v>
      </c>
      <c r="E25" s="7" t="str">
        <f>VLOOKUP(C25,'Meal Library'!$A$2:$I$237,9,FALSE())</f>
        <v>Chicken Quesadilla + 2 tbsp Sour Cream + 2 oz Guacamole. Verified via Add-to-Cart gate.</v>
      </c>
      <c r="F25" s="6">
        <f>VLOOKUP(C25,'Meal Library'!$A$2:$I$237,4,FALSE())</f>
        <v>890</v>
      </c>
      <c r="G25" s="6">
        <f>VLOOKUP(C25,'Meal Library'!$A$2:$I$237,5,FALSE())</f>
        <v>66</v>
      </c>
      <c r="H25" s="6">
        <f>VLOOKUP(C25,'Meal Library'!$A$2:$I$237,6,FALSE())</f>
        <v>76</v>
      </c>
      <c r="I25" s="6">
        <f>VLOOKUP(C25,'Meal Library'!$A$2:$I$237,7,FALSE())</f>
        <v>35</v>
      </c>
    </row>
    <row r="26" spans="1:9" ht="28" x14ac:dyDescent="0.2">
      <c r="A26" s="7"/>
      <c r="B26" s="7" t="s">
        <v>782</v>
      </c>
      <c r="C26" s="6">
        <v>41</v>
      </c>
      <c r="D26" s="7" t="str">
        <f>VLOOKUP(C26,'Meal Library'!$A$2:$I$237,2,FALSE())</f>
        <v>Chicken Tikka w/ Rice and Veg</v>
      </c>
      <c r="E26" s="7" t="str">
        <f>VLOOKUP(C26,'Meal Library'!$A$2:$I$237,9,FALSE())</f>
        <v>6 oz Chicken Tikka + 6 oz White Rice + 6 oz Fajita Veg Mix + 2 tbsp Cilantro Lime Sauce. Verified via Add-to-Cart gate.</v>
      </c>
      <c r="F26" s="6">
        <f>VLOOKUP(C26,'Meal Library'!$A$2:$I$237,4,FALSE())</f>
        <v>810</v>
      </c>
      <c r="G26" s="6">
        <f>VLOOKUP(C26,'Meal Library'!$A$2:$I$237,5,FALSE())</f>
        <v>63</v>
      </c>
      <c r="H26" s="6">
        <f>VLOOKUP(C26,'Meal Library'!$A$2:$I$237,6,FALSE())</f>
        <v>77</v>
      </c>
      <c r="I26" s="6">
        <f>VLOOKUP(C26,'Meal Library'!$A$2:$I$237,7,FALSE())</f>
        <v>29</v>
      </c>
    </row>
    <row r="27" spans="1:9" ht="42" x14ac:dyDescent="0.2">
      <c r="A27" s="7"/>
      <c r="B27" s="7" t="s">
        <v>783</v>
      </c>
      <c r="C27" s="6">
        <v>78</v>
      </c>
      <c r="D27" s="7" t="str">
        <f>VLOOKUP(C27,'Meal Library'!$A$2:$I$237,2,FALSE())</f>
        <v>Oven-Baked Chicken Parmesan</v>
      </c>
      <c r="E27" s="7" t="str">
        <f>VLOOKUP(C27,'Meal Library'!$A$2:$I$237,9,FALSE())</f>
        <v>1 unit Chicken Parmesan + 3 oz Broccoli &amp; Carrots (no pasta — whole wheat breading on chicken). Verified via Add-to-Cart gate.</v>
      </c>
      <c r="F27" s="6">
        <f>VLOOKUP(C27,'Meal Library'!$A$2:$I$237,4,FALSE())</f>
        <v>780</v>
      </c>
      <c r="G27" s="6">
        <f>VLOOKUP(C27,'Meal Library'!$A$2:$I$237,5,FALSE())</f>
        <v>71</v>
      </c>
      <c r="H27" s="6">
        <f>VLOOKUP(C27,'Meal Library'!$A$2:$I$237,6,FALSE())</f>
        <v>64</v>
      </c>
      <c r="I27" s="6">
        <f>VLOOKUP(C27,'Meal Library'!$A$2:$I$237,7,FALSE())</f>
        <v>26</v>
      </c>
    </row>
    <row r="28" spans="1:9" ht="28" x14ac:dyDescent="0.2">
      <c r="A28" s="7"/>
      <c r="B28" s="7" t="s">
        <v>784</v>
      </c>
      <c r="C28" s="6">
        <v>231</v>
      </c>
      <c r="D28" s="7" t="str">
        <f>VLOOKUP(C28,'Meal Library'!$A$2:$I$237,2,FALSE())</f>
        <v>Apple (1 cup)</v>
      </c>
      <c r="E28" s="7" t="str">
        <f>VLOOKUP(C28,'Meal Library'!$A$2:$I$237,9,FALSE())</f>
        <v>1 Cup sliced Apple from the Fruits menu. Verified via Add-to-Cart gate at localfoodz.co/menu/fruits.</v>
      </c>
      <c r="F28" s="6">
        <f>VLOOKUP(C28,'Meal Library'!$A$2:$I$237,4,FALSE())</f>
        <v>90</v>
      </c>
      <c r="G28" s="6">
        <f>VLOOKUP(C28,'Meal Library'!$A$2:$I$237,5,FALSE())</f>
        <v>0</v>
      </c>
      <c r="H28" s="6">
        <f>VLOOKUP(C28,'Meal Library'!$A$2:$I$237,6,FALSE())</f>
        <v>25</v>
      </c>
      <c r="I28" s="6">
        <f>VLOOKUP(C28,'Meal Library'!$A$2:$I$237,7,FALSE())</f>
        <v>0</v>
      </c>
    </row>
    <row r="29" spans="1:9" ht="28" x14ac:dyDescent="0.2">
      <c r="A29" s="7"/>
      <c r="B29" s="7" t="s">
        <v>785</v>
      </c>
      <c r="C29" s="6">
        <v>230</v>
      </c>
      <c r="D29" s="7" t="str">
        <f>VLOOKUP(C29,'Meal Library'!$A$2:$I$237,2,FALSE())</f>
        <v>Banana (1 piece)</v>
      </c>
      <c r="E29" s="7" t="str">
        <f>VLOOKUP(C29,'Meal Library'!$A$2:$I$237,9,FALSE())</f>
        <v>1 Banana from the Fruits menu. Verified via Add-to-Cart gate at localfoodz.co/menu/fruits.</v>
      </c>
      <c r="F29" s="6">
        <f>VLOOKUP(C29,'Meal Library'!$A$2:$I$237,4,FALSE())</f>
        <v>110</v>
      </c>
      <c r="G29" s="6">
        <f>VLOOKUP(C29,'Meal Library'!$A$2:$I$237,5,FALSE())</f>
        <v>1</v>
      </c>
      <c r="H29" s="6">
        <f>VLOOKUP(C29,'Meal Library'!$A$2:$I$237,6,FALSE())</f>
        <v>27</v>
      </c>
      <c r="I29" s="6">
        <f>VLOOKUP(C29,'Meal Library'!$A$2:$I$237,7,FALSE())</f>
        <v>0</v>
      </c>
    </row>
    <row r="30" spans="1:9" x14ac:dyDescent="0.2">
      <c r="A30" s="7"/>
      <c r="B30" s="7" t="s">
        <v>786</v>
      </c>
      <c r="C30" s="6">
        <v>97</v>
      </c>
      <c r="D30" s="7" t="str">
        <f>VLOOKUP(C30,'Meal Library'!$A$2:$I$237,2,FALSE())</f>
        <v>Veg Fritter (2)</v>
      </c>
      <c r="E30" s="7" t="str">
        <f>VLOOKUP(C30,'Meal Library'!$A$2:$I$237,9,FALSE())</f>
        <v>2 fritters, no sauce. Verified via Add-to-Cart gate.</v>
      </c>
      <c r="F30" s="6">
        <f>VLOOKUP(C30,'Meal Library'!$A$2:$I$237,4,FALSE())</f>
        <v>130</v>
      </c>
      <c r="G30" s="6">
        <f>VLOOKUP(C30,'Meal Library'!$A$2:$I$237,5,FALSE())</f>
        <v>3</v>
      </c>
      <c r="H30" s="6">
        <f>VLOOKUP(C30,'Meal Library'!$A$2:$I$237,6,FALSE())</f>
        <v>30</v>
      </c>
      <c r="I30" s="6">
        <f>VLOOKUP(C30,'Meal Library'!$A$2:$I$237,7,FALSE())</f>
        <v>0</v>
      </c>
    </row>
    <row r="31" spans="1:9" x14ac:dyDescent="0.2">
      <c r="A31" s="7"/>
      <c r="B31" s="7" t="s">
        <v>787</v>
      </c>
      <c r="C31" s="6">
        <v>669</v>
      </c>
      <c r="D31" s="7" t="str">
        <f>VLOOKUP(C31,'Meal Library'!$A$2:$I$237,2,FALSE())</f>
        <v>CM Veg Fritter (1)</v>
      </c>
      <c r="E31" s="7" t="str">
        <f>VLOOKUP(C31,'Meal Library'!$A$2:$I$237,9,FALSE())</f>
        <v>1 Veg Fritter from Customized Meals</v>
      </c>
      <c r="F31" s="6">
        <f>VLOOKUP(C31,'Meal Library'!$A$2:$I$237,4,FALSE())</f>
        <v>70</v>
      </c>
      <c r="G31" s="6">
        <f>VLOOKUP(C31,'Meal Library'!$A$2:$I$237,5,FALSE())</f>
        <v>2</v>
      </c>
      <c r="H31" s="6">
        <f>VLOOKUP(C31,'Meal Library'!$A$2:$I$237,6,FALSE())</f>
        <v>15</v>
      </c>
      <c r="I31" s="6">
        <f>VLOOKUP(C31,'Meal Library'!$A$2:$I$237,7,FALSE())</f>
        <v>0</v>
      </c>
    </row>
    <row r="32" spans="1:9" ht="28" x14ac:dyDescent="0.2">
      <c r="A32" s="7"/>
      <c r="B32" s="7" t="s">
        <v>788</v>
      </c>
      <c r="C32" s="6">
        <v>8002</v>
      </c>
      <c r="D32" s="7" t="str">
        <f>VLOOKUP(C32,'Meal Library'!$A$2:$I$237,2,FALSE())</f>
        <v>Custom LF Combo: 4 oz Smoked Paprika Chicken Breast + 4 oz White Rice</v>
      </c>
      <c r="E32" s="7" t="str">
        <f>VLOOKUP(C32,'Meal Library'!$A$2:$I$237,9,FALSE())</f>
        <v>4 oz Smoked Paprika Chicken Breast + 4 oz White Rice  (build via Customized Meals on localfoodz.co)</v>
      </c>
      <c r="F32" s="6">
        <f>VLOOKUP(C32,'Meal Library'!$A$2:$I$237,4,FALSE())</f>
        <v>320</v>
      </c>
      <c r="G32" s="6">
        <f>VLOOKUP(C32,'Meal Library'!$A$2:$I$237,5,FALSE())</f>
        <v>36</v>
      </c>
      <c r="H32" s="6">
        <f>VLOOKUP(C32,'Meal Library'!$A$2:$I$237,6,FALSE())</f>
        <v>34</v>
      </c>
      <c r="I32" s="6">
        <f>VLOOKUP(C32,'Meal Library'!$A$2:$I$237,7,FALSE())</f>
        <v>3.5</v>
      </c>
    </row>
    <row r="33" spans="1:9" x14ac:dyDescent="0.2">
      <c r="A33" s="7"/>
      <c r="B33" s="7" t="s">
        <v>792</v>
      </c>
      <c r="C33" s="6">
        <v>603</v>
      </c>
      <c r="D33" s="7" t="str">
        <f>VLOOKUP(C33,'Meal Library'!$A$2:$I$237,2,FALSE())</f>
        <v>CM Teriyaki Chicken Thigh (4oz)</v>
      </c>
      <c r="E33" s="7" t="str">
        <f>VLOOKUP(C33,'Meal Library'!$A$2:$I$237,9,FALSE())</f>
        <v>4 oz Teriyaki Chicken Thigh from Customized Meals</v>
      </c>
      <c r="F33" s="6">
        <f>VLOOKUP(C33,'Meal Library'!$A$2:$I$237,4,FALSE())</f>
        <v>170</v>
      </c>
      <c r="G33" s="6">
        <f>VLOOKUP(C33,'Meal Library'!$A$2:$I$237,5,FALSE())</f>
        <v>23</v>
      </c>
      <c r="H33" s="6">
        <f>VLOOKUP(C33,'Meal Library'!$A$2:$I$237,6,FALSE())</f>
        <v>8</v>
      </c>
      <c r="I33" s="6">
        <f>VLOOKUP(C33,'Meal Library'!$A$2:$I$237,7,FALSE())</f>
        <v>4.5</v>
      </c>
    </row>
    <row r="34" spans="1:9" x14ac:dyDescent="0.2">
      <c r="A34" s="10" t="s">
        <v>791</v>
      </c>
      <c r="B34" s="10" t="s">
        <v>789</v>
      </c>
      <c r="C34" s="10"/>
      <c r="D34" s="10"/>
      <c r="E34" s="10"/>
      <c r="F34" s="10">
        <f>SUM(F25:F33)</f>
        <v>3370</v>
      </c>
      <c r="G34" s="10">
        <f>SUM(G25:G33)</f>
        <v>265</v>
      </c>
      <c r="H34" s="10">
        <f>SUM(H25:H33)</f>
        <v>356</v>
      </c>
      <c r="I34" s="10">
        <f>SUM(I25:I33)</f>
        <v>98</v>
      </c>
    </row>
    <row r="36" spans="1:9" ht="42" x14ac:dyDescent="0.2">
      <c r="A36" s="7" t="s">
        <v>793</v>
      </c>
      <c r="B36" s="7" t="s">
        <v>781</v>
      </c>
      <c r="C36" s="6">
        <v>105</v>
      </c>
      <c r="D36" s="7" t="str">
        <f>VLOOKUP(C36,'Meal Library'!$A$2:$I$237,2,FALSE())</f>
        <v>Hainan Chicken w/ Rice + Scallion</v>
      </c>
      <c r="E36" s="7" t="str">
        <f>VLOOKUP(C36,'Meal Library'!$A$2:$I$237,9,FALSE())</f>
        <v>6 oz Sousvide Chicken Breast + 6 oz White Rice + 6 oz Broccoli + 2 tbsp Ginger Scallion Sauce. Verified via Add-to-Cart gate.</v>
      </c>
      <c r="F36" s="6">
        <f>VLOOKUP(C36,'Meal Library'!$A$2:$I$237,4,FALSE())</f>
        <v>790</v>
      </c>
      <c r="G36" s="6">
        <f>VLOOKUP(C36,'Meal Library'!$A$2:$I$237,5,FALSE())</f>
        <v>61</v>
      </c>
      <c r="H36" s="6">
        <f>VLOOKUP(C36,'Meal Library'!$A$2:$I$237,6,FALSE())</f>
        <v>61</v>
      </c>
      <c r="I36" s="6">
        <f>VLOOKUP(C36,'Meal Library'!$A$2:$I$237,7,FALSE())</f>
        <v>34</v>
      </c>
    </row>
    <row r="37" spans="1:9" ht="42" x14ac:dyDescent="0.2">
      <c r="A37" s="7"/>
      <c r="B37" s="7" t="s">
        <v>782</v>
      </c>
      <c r="C37" s="6">
        <v>78</v>
      </c>
      <c r="D37" s="7" t="str">
        <f>VLOOKUP(C37,'Meal Library'!$A$2:$I$237,2,FALSE())</f>
        <v>Oven-Baked Chicken Parmesan</v>
      </c>
      <c r="E37" s="7" t="str">
        <f>VLOOKUP(C37,'Meal Library'!$A$2:$I$237,9,FALSE())</f>
        <v>1 unit Chicken Parmesan + 3 oz Broccoli &amp; Carrots (no pasta — whole wheat breading on chicken). Verified via Add-to-Cart gate.</v>
      </c>
      <c r="F37" s="6">
        <f>VLOOKUP(C37,'Meal Library'!$A$2:$I$237,4,FALSE())</f>
        <v>780</v>
      </c>
      <c r="G37" s="6">
        <f>VLOOKUP(C37,'Meal Library'!$A$2:$I$237,5,FALSE())</f>
        <v>71</v>
      </c>
      <c r="H37" s="6">
        <f>VLOOKUP(C37,'Meal Library'!$A$2:$I$237,6,FALSE())</f>
        <v>64</v>
      </c>
      <c r="I37" s="6">
        <f>VLOOKUP(C37,'Meal Library'!$A$2:$I$237,7,FALSE())</f>
        <v>26</v>
      </c>
    </row>
    <row r="38" spans="1:9" ht="42" x14ac:dyDescent="0.2">
      <c r="A38" s="7"/>
      <c r="B38" s="7" t="s">
        <v>783</v>
      </c>
      <c r="C38" s="6">
        <v>127</v>
      </c>
      <c r="D38" s="7" t="str">
        <f>VLOOKUP(C38,'Meal Library'!$A$2:$I$237,2,FALSE())</f>
        <v>Bulgogi w/ Cheesy Cauliflower Grits</v>
      </c>
      <c r="E38" s="7" t="str">
        <f>VLOOKUP(C38,'Meal Library'!$A$2:$I$237,9,FALSE())</f>
        <v>6 oz Bulgogi Beef + 1 cup Creamy Cauliflower Rice Grits + 6 oz Lemon Pepper Broccoli &amp; Carrots + 1 coin Garlic Butter. Verified via Add-to-Cart gate.</v>
      </c>
      <c r="F38" s="6">
        <f>VLOOKUP(C38,'Meal Library'!$A$2:$I$237,4,FALSE())</f>
        <v>910</v>
      </c>
      <c r="G38" s="6">
        <f>VLOOKUP(C38,'Meal Library'!$A$2:$I$237,5,FALSE())</f>
        <v>51</v>
      </c>
      <c r="H38" s="6">
        <f>VLOOKUP(C38,'Meal Library'!$A$2:$I$237,6,FALSE())</f>
        <v>65</v>
      </c>
      <c r="I38" s="6">
        <f>VLOOKUP(C38,'Meal Library'!$A$2:$I$237,7,FALSE())</f>
        <v>54</v>
      </c>
    </row>
    <row r="39" spans="1:9" x14ac:dyDescent="0.2">
      <c r="A39" s="7"/>
      <c r="B39" s="7" t="s">
        <v>784</v>
      </c>
      <c r="C39" s="6">
        <v>627</v>
      </c>
      <c r="D39" s="7" t="str">
        <f>VLOOKUP(C39,'Meal Library'!$A$2:$I$237,2,FALSE())</f>
        <v>CM Chickpea Salad protein (1 cup)</v>
      </c>
      <c r="E39" s="7" t="str">
        <f>VLOOKUP(C39,'Meal Library'!$A$2:$I$237,9,FALSE())</f>
        <v>1 cup Chickpea Salad as protein from Customized Meals</v>
      </c>
      <c r="F39" s="6">
        <f>VLOOKUP(C39,'Meal Library'!$A$2:$I$237,4,FALSE())</f>
        <v>250</v>
      </c>
      <c r="G39" s="6">
        <f>VLOOKUP(C39,'Meal Library'!$A$2:$I$237,5,FALSE())</f>
        <v>12</v>
      </c>
      <c r="H39" s="6">
        <f>VLOOKUP(C39,'Meal Library'!$A$2:$I$237,6,FALSE())</f>
        <v>41</v>
      </c>
      <c r="I39" s="6">
        <f>VLOOKUP(C39,'Meal Library'!$A$2:$I$237,7,FALSE())</f>
        <v>5</v>
      </c>
    </row>
    <row r="40" spans="1:9" ht="28" x14ac:dyDescent="0.2">
      <c r="A40" s="7"/>
      <c r="B40" s="7" t="s">
        <v>785</v>
      </c>
      <c r="C40" s="6">
        <v>232</v>
      </c>
      <c r="D40" s="7" t="str">
        <f>VLOOKUP(C40,'Meal Library'!$A$2:$I$237,2,FALSE())</f>
        <v>Orange (1 cup)</v>
      </c>
      <c r="E40" s="7" t="str">
        <f>VLOOKUP(C40,'Meal Library'!$A$2:$I$237,9,FALSE())</f>
        <v>1 Cup Orange segments from the Fruits menu. Verified via Add-to-Cart gate at localfoodz.co/menu/fruits.</v>
      </c>
      <c r="F40" s="6">
        <f>VLOOKUP(C40,'Meal Library'!$A$2:$I$237,4,FALSE())</f>
        <v>70</v>
      </c>
      <c r="G40" s="6">
        <f>VLOOKUP(C40,'Meal Library'!$A$2:$I$237,5,FALSE())</f>
        <v>1</v>
      </c>
      <c r="H40" s="6">
        <f>VLOOKUP(C40,'Meal Library'!$A$2:$I$237,6,FALSE())</f>
        <v>17</v>
      </c>
      <c r="I40" s="6">
        <f>VLOOKUP(C40,'Meal Library'!$A$2:$I$237,7,FALSE())</f>
        <v>0</v>
      </c>
    </row>
    <row r="41" spans="1:9" ht="28" x14ac:dyDescent="0.2">
      <c r="A41" s="7"/>
      <c r="B41" s="7" t="s">
        <v>786</v>
      </c>
      <c r="C41" s="6">
        <v>231</v>
      </c>
      <c r="D41" s="7" t="str">
        <f>VLOOKUP(C41,'Meal Library'!$A$2:$I$237,2,FALSE())</f>
        <v>Apple (1 cup)</v>
      </c>
      <c r="E41" s="7" t="str">
        <f>VLOOKUP(C41,'Meal Library'!$A$2:$I$237,9,FALSE())</f>
        <v>1 Cup sliced Apple from the Fruits menu. Verified via Add-to-Cart gate at localfoodz.co/menu/fruits.</v>
      </c>
      <c r="F41" s="6">
        <f>VLOOKUP(C41,'Meal Library'!$A$2:$I$237,4,FALSE())</f>
        <v>90</v>
      </c>
      <c r="G41" s="6">
        <f>VLOOKUP(C41,'Meal Library'!$A$2:$I$237,5,FALSE())</f>
        <v>0</v>
      </c>
      <c r="H41" s="6">
        <f>VLOOKUP(C41,'Meal Library'!$A$2:$I$237,6,FALSE())</f>
        <v>25</v>
      </c>
      <c r="I41" s="6">
        <f>VLOOKUP(C41,'Meal Library'!$A$2:$I$237,7,FALSE())</f>
        <v>0</v>
      </c>
    </row>
    <row r="42" spans="1:9" x14ac:dyDescent="0.2">
      <c r="A42" s="7"/>
      <c r="B42" s="7" t="s">
        <v>787</v>
      </c>
      <c r="C42" s="6">
        <v>97</v>
      </c>
      <c r="D42" s="7" t="str">
        <f>VLOOKUP(C42,'Meal Library'!$A$2:$I$237,2,FALSE())</f>
        <v>Veg Fritter (2)</v>
      </c>
      <c r="E42" s="7" t="str">
        <f>VLOOKUP(C42,'Meal Library'!$A$2:$I$237,9,FALSE())</f>
        <v>2 fritters, no sauce. Verified via Add-to-Cart gate.</v>
      </c>
      <c r="F42" s="6">
        <f>VLOOKUP(C42,'Meal Library'!$A$2:$I$237,4,FALSE())</f>
        <v>130</v>
      </c>
      <c r="G42" s="6">
        <f>VLOOKUP(C42,'Meal Library'!$A$2:$I$237,5,FALSE())</f>
        <v>3</v>
      </c>
      <c r="H42" s="6">
        <f>VLOOKUP(C42,'Meal Library'!$A$2:$I$237,6,FALSE())</f>
        <v>30</v>
      </c>
      <c r="I42" s="6">
        <f>VLOOKUP(C42,'Meal Library'!$A$2:$I$237,7,FALSE())</f>
        <v>0</v>
      </c>
    </row>
    <row r="43" spans="1:9" ht="28" x14ac:dyDescent="0.2">
      <c r="A43" s="7"/>
      <c r="B43" s="7" t="s">
        <v>788</v>
      </c>
      <c r="C43" s="6">
        <v>8003</v>
      </c>
      <c r="D43" s="7" t="str">
        <f>VLOOKUP(C43,'Meal Library'!$A$2:$I$237,2,FALSE())</f>
        <v>Custom LF Combo: 8 oz Sousvide Chicken Breast + 4 oz White Rice</v>
      </c>
      <c r="E43" s="7" t="str">
        <f>VLOOKUP(C43,'Meal Library'!$A$2:$I$237,9,FALSE())</f>
        <v>8 oz Sousvide Chicken Breast + 4 oz White Rice  (build via Customized Meals on localfoodz.co)</v>
      </c>
      <c r="F43" s="6">
        <f>VLOOKUP(C43,'Meal Library'!$A$2:$I$237,4,FALSE())</f>
        <v>490</v>
      </c>
      <c r="G43" s="6">
        <f>VLOOKUP(C43,'Meal Library'!$A$2:$I$237,5,FALSE())</f>
        <v>73</v>
      </c>
      <c r="H43" s="6">
        <f>VLOOKUP(C43,'Meal Library'!$A$2:$I$237,6,FALSE())</f>
        <v>34</v>
      </c>
      <c r="I43" s="6">
        <f>VLOOKUP(C43,'Meal Library'!$A$2:$I$237,7,FALSE())</f>
        <v>7</v>
      </c>
    </row>
    <row r="44" spans="1:9" x14ac:dyDescent="0.2">
      <c r="A44" s="10" t="s">
        <v>793</v>
      </c>
      <c r="B44" s="10" t="s">
        <v>789</v>
      </c>
      <c r="C44" s="10"/>
      <c r="D44" s="10"/>
      <c r="E44" s="10"/>
      <c r="F44" s="10">
        <f>SUM(F36:F43)</f>
        <v>3510</v>
      </c>
      <c r="G44" s="10">
        <f>SUM(G36:G43)</f>
        <v>272</v>
      </c>
      <c r="H44" s="10">
        <f>SUM(H36:H43)</f>
        <v>337</v>
      </c>
      <c r="I44" s="10">
        <f>SUM(I36:I43)</f>
        <v>126</v>
      </c>
    </row>
    <row r="46" spans="1:9" ht="42" x14ac:dyDescent="0.2">
      <c r="A46" s="7" t="s">
        <v>794</v>
      </c>
      <c r="B46" s="7" t="s">
        <v>781</v>
      </c>
      <c r="C46" s="6">
        <v>108</v>
      </c>
      <c r="D46" s="7" t="str">
        <f>VLOOKUP(C46,'Meal Library'!$A$2:$I$237,2,FALSE())</f>
        <v>Burger Bowl</v>
      </c>
      <c r="E46" s="7" t="str">
        <f>VLOOKUP(C46,'Meal Library'!$A$2:$I$237,9,FALSE())</f>
        <v>6 oz Ground Beef + 2 oz Lettuce + 6 oz Roasted Yams + 1 cup Pico de Gallo + .25 cup Cheesy Cream Sauce. Verified via Add-to-Cart gate.</v>
      </c>
      <c r="F46" s="6">
        <f>VLOOKUP(C46,'Meal Library'!$A$2:$I$237,4,FALSE())</f>
        <v>770</v>
      </c>
      <c r="G46" s="6">
        <f>VLOOKUP(C46,'Meal Library'!$A$2:$I$237,5,FALSE())</f>
        <v>44</v>
      </c>
      <c r="H46" s="6">
        <f>VLOOKUP(C46,'Meal Library'!$A$2:$I$237,6,FALSE())</f>
        <v>62</v>
      </c>
      <c r="I46" s="6">
        <f>VLOOKUP(C46,'Meal Library'!$A$2:$I$237,7,FALSE())</f>
        <v>37</v>
      </c>
    </row>
    <row r="47" spans="1:9" ht="28" x14ac:dyDescent="0.2">
      <c r="A47" s="7"/>
      <c r="B47" s="7" t="s">
        <v>782</v>
      </c>
      <c r="C47" s="6">
        <v>69</v>
      </c>
      <c r="D47" s="7" t="str">
        <f>VLOOKUP(C47,'Meal Library'!$A$2:$I$237,2,FALSE())</f>
        <v>Breakfast Burrito</v>
      </c>
      <c r="E47" s="7" t="str">
        <f>VLOOKUP(C47,'Meal Library'!$A$2:$I$237,9,FALSE())</f>
        <v>Breakfast Burrito + 2 tbsp Red Bell Pepper Sauce. Verified via Add-to-Cart gate.</v>
      </c>
      <c r="F47" s="6">
        <f>VLOOKUP(C47,'Meal Library'!$A$2:$I$237,4,FALSE())</f>
        <v>780</v>
      </c>
      <c r="G47" s="6">
        <f>VLOOKUP(C47,'Meal Library'!$A$2:$I$237,5,FALSE())</f>
        <v>31</v>
      </c>
      <c r="H47" s="6">
        <f>VLOOKUP(C47,'Meal Library'!$A$2:$I$237,6,FALSE())</f>
        <v>76</v>
      </c>
      <c r="I47" s="6">
        <f>VLOOKUP(C47,'Meal Library'!$A$2:$I$237,7,FALSE())</f>
        <v>38</v>
      </c>
    </row>
    <row r="48" spans="1:9" ht="28" x14ac:dyDescent="0.2">
      <c r="A48" s="7"/>
      <c r="B48" s="7" t="s">
        <v>783</v>
      </c>
      <c r="C48" s="6">
        <v>22</v>
      </c>
      <c r="D48" s="7" t="str">
        <f>VLOOKUP(C48,'Meal Library'!$A$2:$I$237,2,FALSE())</f>
        <v>Mongolian Beef</v>
      </c>
      <c r="E48" s="7" t="str">
        <f>VLOOKUP(C48,'Meal Library'!$A$2:$I$237,9,FALSE())</f>
        <v>6 oz Mongolian Beef + 6 oz White Rice (rice sold by oz). Verified via Add-to-Cart gate.</v>
      </c>
      <c r="F48" s="6">
        <f>VLOOKUP(C48,'Meal Library'!$A$2:$I$237,4,FALSE())</f>
        <v>720</v>
      </c>
      <c r="G48" s="6">
        <f>VLOOKUP(C48,'Meal Library'!$A$2:$I$237,5,FALSE())</f>
        <v>53</v>
      </c>
      <c r="H48" s="6">
        <f>VLOOKUP(C48,'Meal Library'!$A$2:$I$237,6,FALSE())</f>
        <v>65</v>
      </c>
      <c r="I48" s="6">
        <f>VLOOKUP(C48,'Meal Library'!$A$2:$I$237,7,FALSE())</f>
        <v>26</v>
      </c>
    </row>
    <row r="49" spans="1:9" ht="28" x14ac:dyDescent="0.2">
      <c r="A49" s="7"/>
      <c r="B49" s="7" t="s">
        <v>784</v>
      </c>
      <c r="C49" s="6">
        <v>230</v>
      </c>
      <c r="D49" s="7" t="str">
        <f>VLOOKUP(C49,'Meal Library'!$A$2:$I$237,2,FALSE())</f>
        <v>Banana (1 piece)</v>
      </c>
      <c r="E49" s="7" t="str">
        <f>VLOOKUP(C49,'Meal Library'!$A$2:$I$237,9,FALSE())</f>
        <v>1 Banana from the Fruits menu. Verified via Add-to-Cart gate at localfoodz.co/menu/fruits.</v>
      </c>
      <c r="F49" s="6">
        <f>VLOOKUP(C49,'Meal Library'!$A$2:$I$237,4,FALSE())</f>
        <v>110</v>
      </c>
      <c r="G49" s="6">
        <f>VLOOKUP(C49,'Meal Library'!$A$2:$I$237,5,FALSE())</f>
        <v>1</v>
      </c>
      <c r="H49" s="6">
        <f>VLOOKUP(C49,'Meal Library'!$A$2:$I$237,6,FALSE())</f>
        <v>27</v>
      </c>
      <c r="I49" s="6">
        <f>VLOOKUP(C49,'Meal Library'!$A$2:$I$237,7,FALSE())</f>
        <v>0</v>
      </c>
    </row>
    <row r="50" spans="1:9" ht="28" x14ac:dyDescent="0.2">
      <c r="A50" s="7"/>
      <c r="B50" s="7" t="s">
        <v>785</v>
      </c>
      <c r="C50" s="6">
        <v>231</v>
      </c>
      <c r="D50" s="7" t="str">
        <f>VLOOKUP(C50,'Meal Library'!$A$2:$I$237,2,FALSE())</f>
        <v>Apple (1 cup)</v>
      </c>
      <c r="E50" s="7" t="str">
        <f>VLOOKUP(C50,'Meal Library'!$A$2:$I$237,9,FALSE())</f>
        <v>1 Cup sliced Apple from the Fruits menu. Verified via Add-to-Cart gate at localfoodz.co/menu/fruits.</v>
      </c>
      <c r="F50" s="6">
        <f>VLOOKUP(C50,'Meal Library'!$A$2:$I$237,4,FALSE())</f>
        <v>90</v>
      </c>
      <c r="G50" s="6">
        <f>VLOOKUP(C50,'Meal Library'!$A$2:$I$237,5,FALSE())</f>
        <v>0</v>
      </c>
      <c r="H50" s="6">
        <f>VLOOKUP(C50,'Meal Library'!$A$2:$I$237,6,FALSE())</f>
        <v>25</v>
      </c>
      <c r="I50" s="6">
        <f>VLOOKUP(C50,'Meal Library'!$A$2:$I$237,7,FALSE())</f>
        <v>0</v>
      </c>
    </row>
    <row r="51" spans="1:9" ht="28" x14ac:dyDescent="0.2">
      <c r="A51" s="7"/>
      <c r="B51" s="7" t="s">
        <v>786</v>
      </c>
      <c r="C51" s="6">
        <v>8004</v>
      </c>
      <c r="D51" s="7" t="str">
        <f>VLOOKUP(C51,'Meal Library'!$A$2:$I$237,2,FALSE())</f>
        <v>Custom LF Combo: 4 oz Smoked Paprika Chicken Thigh + 4 oz White Rice</v>
      </c>
      <c r="E51" s="7" t="str">
        <f>VLOOKUP(C51,'Meal Library'!$A$2:$I$237,9,FALSE())</f>
        <v>4 oz Smoked Paprika Chicken Thigh + 4 oz White Rice  (build via Customized Meals on localfoodz.co)</v>
      </c>
      <c r="F51" s="6">
        <f>VLOOKUP(C51,'Meal Library'!$A$2:$I$237,4,FALSE())</f>
        <v>360</v>
      </c>
      <c r="G51" s="6">
        <f>VLOOKUP(C51,'Meal Library'!$A$2:$I$237,5,FALSE())</f>
        <v>32</v>
      </c>
      <c r="H51" s="6">
        <f>VLOOKUP(C51,'Meal Library'!$A$2:$I$237,6,FALSE())</f>
        <v>34</v>
      </c>
      <c r="I51" s="6">
        <f>VLOOKUP(C51,'Meal Library'!$A$2:$I$237,7,FALSE())</f>
        <v>9</v>
      </c>
    </row>
    <row r="52" spans="1:9" ht="28" x14ac:dyDescent="0.2">
      <c r="A52" s="7"/>
      <c r="B52" s="7" t="s">
        <v>787</v>
      </c>
      <c r="C52" s="6">
        <v>8005</v>
      </c>
      <c r="D52" s="7" t="str">
        <f>VLOOKUP(C52,'Meal Library'!$A$2:$I$237,2,FALSE())</f>
        <v>Custom LF Combo: 8 oz Teriyaki Chicken Breast + 4 oz Roasted Herb Potatoes</v>
      </c>
      <c r="E52" s="7" t="str">
        <f>VLOOKUP(C52,'Meal Library'!$A$2:$I$237,9,FALSE())</f>
        <v>8 oz Teriyaki Chicken Breast + 4 oz Roasted Herb Potatoes  (build via Customized Meals on localfoodz.co)</v>
      </c>
      <c r="F52" s="6">
        <f>VLOOKUP(C52,'Meal Library'!$A$2:$I$237,4,FALSE())</f>
        <v>480</v>
      </c>
      <c r="G52" s="6">
        <f>VLOOKUP(C52,'Meal Library'!$A$2:$I$237,5,FALSE())</f>
        <v>73</v>
      </c>
      <c r="H52" s="6">
        <f>VLOOKUP(C52,'Meal Library'!$A$2:$I$237,6,FALSE())</f>
        <v>31</v>
      </c>
      <c r="I52" s="6">
        <f>VLOOKUP(C52,'Meal Library'!$A$2:$I$237,7,FALSE())</f>
        <v>7</v>
      </c>
    </row>
    <row r="53" spans="1:9" x14ac:dyDescent="0.2">
      <c r="A53" s="7"/>
      <c r="B53" s="7" t="s">
        <v>788</v>
      </c>
      <c r="C53" s="6">
        <v>606</v>
      </c>
      <c r="D53" s="7" t="str">
        <f>VLOOKUP(C53,'Meal Library'!$A$2:$I$237,2,FALSE())</f>
        <v>CM Sousvide Chicken Breast (4oz)</v>
      </c>
      <c r="E53" s="7" t="str">
        <f>VLOOKUP(C53,'Meal Library'!$A$2:$I$237,9,FALSE())</f>
        <v>4 oz Sousvide Chicken Breast from Customized Meals</v>
      </c>
      <c r="F53" s="6">
        <f>VLOOKUP(C53,'Meal Library'!$A$2:$I$237,4,FALSE())</f>
        <v>170</v>
      </c>
      <c r="G53" s="6">
        <f>VLOOKUP(C53,'Meal Library'!$A$2:$I$237,5,FALSE())</f>
        <v>35</v>
      </c>
      <c r="H53" s="6">
        <f>VLOOKUP(C53,'Meal Library'!$A$2:$I$237,6,FALSE())</f>
        <v>1</v>
      </c>
      <c r="I53" s="6">
        <f>VLOOKUP(C53,'Meal Library'!$A$2:$I$237,7,FALSE())</f>
        <v>3.5</v>
      </c>
    </row>
    <row r="54" spans="1:9" x14ac:dyDescent="0.2">
      <c r="A54" s="10" t="s">
        <v>794</v>
      </c>
      <c r="B54" s="10" t="s">
        <v>789</v>
      </c>
      <c r="C54" s="10"/>
      <c r="D54" s="10"/>
      <c r="E54" s="10"/>
      <c r="F54" s="10">
        <f>SUM(F46:F53)</f>
        <v>3480</v>
      </c>
      <c r="G54" s="10">
        <f>SUM(G46:G53)</f>
        <v>269</v>
      </c>
      <c r="H54" s="10">
        <f>SUM(H46:H53)</f>
        <v>321</v>
      </c>
      <c r="I54" s="10">
        <f>SUM(I46:I53)</f>
        <v>120.5</v>
      </c>
    </row>
    <row r="56" spans="1:9" ht="28" x14ac:dyDescent="0.2">
      <c r="A56" s="7" t="s">
        <v>795</v>
      </c>
      <c r="B56" s="7" t="s">
        <v>781</v>
      </c>
      <c r="C56" s="6">
        <v>69</v>
      </c>
      <c r="D56" s="7" t="str">
        <f>VLOOKUP(C56,'Meal Library'!$A$2:$I$237,2,FALSE())</f>
        <v>Breakfast Burrito</v>
      </c>
      <c r="E56" s="17" t="str">
        <f>VLOOKUP(C56,'Meal Library'!$A$2:$I$237,9,FALSE())</f>
        <v>Breakfast Burrito + 2 tbsp Red Bell Pepper Sauce. Verified via Add-to-Cart gate.</v>
      </c>
      <c r="F56" s="18">
        <f>VLOOKUP(C56,'Meal Library'!$A$2:$I$237,4,FALSE())</f>
        <v>780</v>
      </c>
      <c r="G56" s="6">
        <f>VLOOKUP(C56,'Meal Library'!$A$2:$I$237,5,FALSE())</f>
        <v>31</v>
      </c>
      <c r="H56" s="6">
        <f>VLOOKUP(C56,'Meal Library'!$A$2:$I$237,6,FALSE())</f>
        <v>76</v>
      </c>
      <c r="I56" s="6">
        <f>VLOOKUP(C56,'Meal Library'!$A$2:$I$237,7,FALSE())</f>
        <v>38</v>
      </c>
    </row>
    <row r="57" spans="1:9" ht="28" x14ac:dyDescent="0.2">
      <c r="A57" s="7"/>
      <c r="B57" s="7" t="s">
        <v>782</v>
      </c>
      <c r="C57" s="6">
        <v>22</v>
      </c>
      <c r="D57" s="7" t="str">
        <f>VLOOKUP(C57,'Meal Library'!$A$2:$I$237,2,FALSE())</f>
        <v>Mongolian Beef</v>
      </c>
      <c r="E57" s="7" t="str">
        <f>VLOOKUP(C57,'Meal Library'!$A$2:$I$237,9,FALSE())</f>
        <v>6 oz Mongolian Beef + 6 oz White Rice (rice sold by oz). Verified via Add-to-Cart gate.</v>
      </c>
      <c r="F57" s="6">
        <f>VLOOKUP(C57,'Meal Library'!$A$2:$I$237,4,FALSE())</f>
        <v>720</v>
      </c>
      <c r="G57" s="6">
        <f>VLOOKUP(C57,'Meal Library'!$A$2:$I$237,5,FALSE())</f>
        <v>53</v>
      </c>
      <c r="H57" s="6">
        <f>VLOOKUP(C57,'Meal Library'!$A$2:$I$237,6,FALSE())</f>
        <v>65</v>
      </c>
      <c r="I57" s="6">
        <f>VLOOKUP(C57,'Meal Library'!$A$2:$I$237,7,FALSE())</f>
        <v>26</v>
      </c>
    </row>
    <row r="58" spans="1:9" ht="42" x14ac:dyDescent="0.2">
      <c r="A58" s="7"/>
      <c r="B58" s="7" t="s">
        <v>783</v>
      </c>
      <c r="C58" s="6">
        <v>31</v>
      </c>
      <c r="D58" s="7" t="str">
        <f>VLOOKUP(C58,'Meal Library'!$A$2:$I$237,2,FALSE())</f>
        <v>Roasted Pork w/ Cauliflower Grits</v>
      </c>
      <c r="E58" s="7" t="str">
        <f>VLOOKUP(C58,'Meal Library'!$A$2:$I$237,9,FALSE())</f>
        <v>6 oz Roasted Pork Loin + 4 oz Lemon Pepper Broccoli &amp; Carrots + 1 cup Cauliflower Rice Grits + .5 oz Garlic Herb Butter. Verified via Add-to-Cart gate.</v>
      </c>
      <c r="F58" s="6">
        <f>VLOOKUP(C58,'Meal Library'!$A$2:$I$237,4,FALSE())</f>
        <v>750</v>
      </c>
      <c r="G58" s="6">
        <f>VLOOKUP(C58,'Meal Library'!$A$2:$I$237,5,FALSE())</f>
        <v>68</v>
      </c>
      <c r="H58" s="6">
        <f>VLOOKUP(C58,'Meal Library'!$A$2:$I$237,6,FALSE())</f>
        <v>37</v>
      </c>
      <c r="I58" s="6">
        <f>VLOOKUP(C58,'Meal Library'!$A$2:$I$237,7,FALSE())</f>
        <v>38</v>
      </c>
    </row>
    <row r="59" spans="1:9" ht="28" x14ac:dyDescent="0.2">
      <c r="A59" s="7"/>
      <c r="B59" s="7" t="s">
        <v>784</v>
      </c>
      <c r="C59" s="6">
        <v>232</v>
      </c>
      <c r="D59" s="7" t="str">
        <f>VLOOKUP(C59,'Meal Library'!$A$2:$I$237,2,FALSE())</f>
        <v>Orange (1 cup)</v>
      </c>
      <c r="E59" s="7" t="str">
        <f>VLOOKUP(C59,'Meal Library'!$A$2:$I$237,9,FALSE())</f>
        <v>1 Cup Orange segments from the Fruits menu. Verified via Add-to-Cart gate at localfoodz.co/menu/fruits.</v>
      </c>
      <c r="F59" s="6">
        <f>VLOOKUP(C59,'Meal Library'!$A$2:$I$237,4,FALSE())</f>
        <v>70</v>
      </c>
      <c r="G59" s="6">
        <f>VLOOKUP(C59,'Meal Library'!$A$2:$I$237,5,FALSE())</f>
        <v>1</v>
      </c>
      <c r="H59" s="6">
        <f>VLOOKUP(C59,'Meal Library'!$A$2:$I$237,6,FALSE())</f>
        <v>17</v>
      </c>
      <c r="I59" s="6">
        <f>VLOOKUP(C59,'Meal Library'!$A$2:$I$237,7,FALSE())</f>
        <v>0</v>
      </c>
    </row>
    <row r="60" spans="1:9" ht="28" x14ac:dyDescent="0.2">
      <c r="A60" s="7"/>
      <c r="B60" s="7" t="s">
        <v>785</v>
      </c>
      <c r="C60" s="6">
        <v>230</v>
      </c>
      <c r="D60" s="7" t="str">
        <f>VLOOKUP(C60,'Meal Library'!$A$2:$I$237,2,FALSE())</f>
        <v>Banana (1 piece)</v>
      </c>
      <c r="E60" s="7" t="str">
        <f>VLOOKUP(C60,'Meal Library'!$A$2:$I$237,9,FALSE())</f>
        <v>1 Banana from the Fruits menu. Verified via Add-to-Cart gate at localfoodz.co/menu/fruits.</v>
      </c>
      <c r="F60" s="6">
        <f>VLOOKUP(C60,'Meal Library'!$A$2:$I$237,4,FALSE())</f>
        <v>110</v>
      </c>
      <c r="G60" s="6">
        <f>VLOOKUP(C60,'Meal Library'!$A$2:$I$237,5,FALSE())</f>
        <v>1</v>
      </c>
      <c r="H60" s="6">
        <f>VLOOKUP(C60,'Meal Library'!$A$2:$I$237,6,FALSE())</f>
        <v>27</v>
      </c>
      <c r="I60" s="6">
        <f>VLOOKUP(C60,'Meal Library'!$A$2:$I$237,7,FALSE())</f>
        <v>0</v>
      </c>
    </row>
    <row r="61" spans="1:9" ht="28" x14ac:dyDescent="0.2">
      <c r="A61" s="7"/>
      <c r="B61" s="7" t="s">
        <v>786</v>
      </c>
      <c r="C61" s="6">
        <v>8006</v>
      </c>
      <c r="D61" s="7" t="str">
        <f>VLOOKUP(C61,'Meal Library'!$A$2:$I$237,2,FALSE())</f>
        <v>Custom LF Combo: 4 oz Teriyaki Chicken Breast + 4 oz Brown Rice</v>
      </c>
      <c r="E61" s="7" t="str">
        <f>VLOOKUP(C61,'Meal Library'!$A$2:$I$237,9,FALSE())</f>
        <v>4 oz Teriyaki Chicken Breast + 4 oz Brown Rice  (build via Customized Meals on localfoodz.co)</v>
      </c>
      <c r="F61" s="6">
        <f>VLOOKUP(C61,'Meal Library'!$A$2:$I$237,4,FALSE())</f>
        <v>320</v>
      </c>
      <c r="G61" s="6">
        <f>VLOOKUP(C61,'Meal Library'!$A$2:$I$237,5,FALSE())</f>
        <v>38</v>
      </c>
      <c r="H61" s="6">
        <f>VLOOKUP(C61,'Meal Library'!$A$2:$I$237,6,FALSE())</f>
        <v>31</v>
      </c>
      <c r="I61" s="6">
        <f>VLOOKUP(C61,'Meal Library'!$A$2:$I$237,7,FALSE())</f>
        <v>4.5</v>
      </c>
    </row>
    <row r="62" spans="1:9" ht="28" x14ac:dyDescent="0.2">
      <c r="A62" s="7"/>
      <c r="B62" s="7" t="s">
        <v>787</v>
      </c>
      <c r="C62" s="6">
        <v>8007</v>
      </c>
      <c r="D62" s="7" t="str">
        <f>VLOOKUP(C62,'Meal Library'!$A$2:$I$237,2,FALSE())</f>
        <v>Custom LF Combo: 8 oz Chicken Tikka + 4 oz Roasted Herb Potatoes</v>
      </c>
      <c r="E62" s="7" t="str">
        <f>VLOOKUP(C62,'Meal Library'!$A$2:$I$237,9,FALSE())</f>
        <v>8 oz Chicken Tikka + 4 oz Roasted Herb Potatoes  (build via Customized Meals on localfoodz.co)</v>
      </c>
      <c r="F62" s="6">
        <f>VLOOKUP(C62,'Meal Library'!$A$2:$I$237,4,FALSE())</f>
        <v>560</v>
      </c>
      <c r="G62" s="6">
        <f>VLOOKUP(C62,'Meal Library'!$A$2:$I$237,5,FALSE())</f>
        <v>75</v>
      </c>
      <c r="H62" s="6">
        <f>VLOOKUP(C62,'Meal Library'!$A$2:$I$237,6,FALSE())</f>
        <v>35</v>
      </c>
      <c r="I62" s="6">
        <f>VLOOKUP(C62,'Meal Library'!$A$2:$I$237,7,FALSE())</f>
        <v>16</v>
      </c>
    </row>
    <row r="63" spans="1:9" ht="28" x14ac:dyDescent="0.2">
      <c r="A63" s="7"/>
      <c r="B63" s="7" t="s">
        <v>788</v>
      </c>
      <c r="C63" s="6">
        <v>8008</v>
      </c>
      <c r="D63" s="7" t="str">
        <f>VLOOKUP(C63,'Meal Library'!$A$2:$I$237,2,FALSE())</f>
        <v>Custom LF Combo: 4 oz Roasted Herb Potatoes + 4 oz Fajita Veg Mix</v>
      </c>
      <c r="E63" s="7" t="str">
        <f>VLOOKUP(C63,'Meal Library'!$A$2:$I$237,9,FALSE())</f>
        <v>4 oz Roasted Herb Potatoes + 4 oz Fajita Veg Mix  (build via Customized Meals on localfoodz.co)</v>
      </c>
      <c r="F63" s="6">
        <f>VLOOKUP(C63,'Meal Library'!$A$2:$I$237,4,FALSE())</f>
        <v>180</v>
      </c>
      <c r="G63" s="6">
        <f>VLOOKUP(C63,'Meal Library'!$A$2:$I$237,5,FALSE())</f>
        <v>5</v>
      </c>
      <c r="H63" s="6">
        <f>VLOOKUP(C63,'Meal Library'!$A$2:$I$237,6,FALSE())</f>
        <v>36</v>
      </c>
      <c r="I63" s="6">
        <f>VLOOKUP(C63,'Meal Library'!$A$2:$I$237,7,FALSE())</f>
        <v>3</v>
      </c>
    </row>
    <row r="64" spans="1:9" x14ac:dyDescent="0.2">
      <c r="A64" s="10" t="s">
        <v>795</v>
      </c>
      <c r="B64" s="10" t="s">
        <v>789</v>
      </c>
      <c r="C64" s="10"/>
      <c r="D64" s="10"/>
      <c r="E64" s="10"/>
      <c r="F64" s="10">
        <f>SUM(F56:F63)</f>
        <v>3490</v>
      </c>
      <c r="G64" s="10">
        <f>SUM(G56:G63)</f>
        <v>272</v>
      </c>
      <c r="H64" s="10">
        <f>SUM(H56:H63)</f>
        <v>324</v>
      </c>
      <c r="I64" s="10">
        <f>SUM(I56:I63)</f>
        <v>125.5</v>
      </c>
    </row>
    <row r="66" spans="1:9" ht="42" x14ac:dyDescent="0.2">
      <c r="A66" s="7" t="s">
        <v>796</v>
      </c>
      <c r="B66" s="7" t="s">
        <v>781</v>
      </c>
      <c r="C66" s="6">
        <v>127</v>
      </c>
      <c r="D66" s="7" t="str">
        <f>VLOOKUP(C66,'Meal Library'!$A$2:$I$237,2,FALSE())</f>
        <v>Bulgogi w/ Cheesy Cauliflower Grits</v>
      </c>
      <c r="E66" s="7" t="str">
        <f>VLOOKUP(C66,'Meal Library'!$A$2:$I$237,9,FALSE())</f>
        <v>6 oz Bulgogi Beef + 1 cup Creamy Cauliflower Rice Grits + 6 oz Lemon Pepper Broccoli &amp; Carrots + 1 coin Garlic Butter. Verified via Add-to-Cart gate.</v>
      </c>
      <c r="F66" s="6">
        <f>VLOOKUP(C66,'Meal Library'!$A$2:$I$237,4,FALSE())</f>
        <v>910</v>
      </c>
      <c r="G66" s="6">
        <f>VLOOKUP(C66,'Meal Library'!$A$2:$I$237,5,FALSE())</f>
        <v>51</v>
      </c>
      <c r="H66" s="6">
        <f>VLOOKUP(C66,'Meal Library'!$A$2:$I$237,6,FALSE())</f>
        <v>65</v>
      </c>
      <c r="I66" s="6">
        <f>VLOOKUP(C66,'Meal Library'!$A$2:$I$237,7,FALSE())</f>
        <v>54</v>
      </c>
    </row>
    <row r="67" spans="1:9" ht="42" x14ac:dyDescent="0.2">
      <c r="A67" s="7"/>
      <c r="B67" s="7" t="s">
        <v>782</v>
      </c>
      <c r="C67" s="6">
        <v>31</v>
      </c>
      <c r="D67" s="7" t="str">
        <f>VLOOKUP(C67,'Meal Library'!$A$2:$I$237,2,FALSE())</f>
        <v>Roasted Pork w/ Cauliflower Grits</v>
      </c>
      <c r="E67" s="7" t="str">
        <f>VLOOKUP(C67,'Meal Library'!$A$2:$I$237,9,FALSE())</f>
        <v>6 oz Roasted Pork Loin + 4 oz Lemon Pepper Broccoli &amp; Carrots + 1 cup Cauliflower Rice Grits + .5 oz Garlic Herb Butter. Verified via Add-to-Cart gate.</v>
      </c>
      <c r="F67" s="6">
        <f>VLOOKUP(C67,'Meal Library'!$A$2:$I$237,4,FALSE())</f>
        <v>750</v>
      </c>
      <c r="G67" s="6">
        <f>VLOOKUP(C67,'Meal Library'!$A$2:$I$237,5,FALSE())</f>
        <v>68</v>
      </c>
      <c r="H67" s="6">
        <f>VLOOKUP(C67,'Meal Library'!$A$2:$I$237,6,FALSE())</f>
        <v>37</v>
      </c>
      <c r="I67" s="6">
        <f>VLOOKUP(C67,'Meal Library'!$A$2:$I$237,7,FALSE())</f>
        <v>38</v>
      </c>
    </row>
    <row r="68" spans="1:9" ht="42" x14ac:dyDescent="0.2">
      <c r="A68" s="7"/>
      <c r="B68" s="7" t="s">
        <v>783</v>
      </c>
      <c r="C68" s="6">
        <v>128</v>
      </c>
      <c r="D68" s="7" t="str">
        <f>VLOOKUP(C68,'Meal Library'!$A$2:$I$237,2,FALSE())</f>
        <v>Build-Your-Own Pasta Bowl</v>
      </c>
      <c r="E68" s="7" t="str">
        <f>VLOOKUP(C68,'Meal Library'!$A$2:$I$237,9,FALSE())</f>
        <v>6 oz Smoked Paprika Chicken Breast + 6 oz Whole Wheat Penne Pasta + 6 oz Broccoli + 4 tbsp Red Bell Pepper Sauce + 2 tbsp Cheddar. Verified via Add-to-Cart gate.</v>
      </c>
      <c r="F68" s="6">
        <f>VLOOKUP(C68,'Meal Library'!$A$2:$I$237,4,FALSE())</f>
        <v>650</v>
      </c>
      <c r="G68" s="6">
        <f>VLOOKUP(C68,'Meal Library'!$A$2:$I$237,5,FALSE())</f>
        <v>69</v>
      </c>
      <c r="H68" s="6">
        <f>VLOOKUP(C68,'Meal Library'!$A$2:$I$237,6,FALSE())</f>
        <v>68</v>
      </c>
      <c r="I68" s="6">
        <f>VLOOKUP(C68,'Meal Library'!$A$2:$I$237,7,FALSE())</f>
        <v>16</v>
      </c>
    </row>
    <row r="69" spans="1:9" ht="28" x14ac:dyDescent="0.2">
      <c r="A69" s="7"/>
      <c r="B69" s="7" t="s">
        <v>784</v>
      </c>
      <c r="C69" s="6">
        <v>232</v>
      </c>
      <c r="D69" s="7" t="str">
        <f>VLOOKUP(C69,'Meal Library'!$A$2:$I$237,2,FALSE())</f>
        <v>Orange (1 cup)</v>
      </c>
      <c r="E69" s="7" t="str">
        <f>VLOOKUP(C69,'Meal Library'!$A$2:$I$237,9,FALSE())</f>
        <v>1 Cup Orange segments from the Fruits menu. Verified via Add-to-Cart gate at localfoodz.co/menu/fruits.</v>
      </c>
      <c r="F69" s="6">
        <f>VLOOKUP(C69,'Meal Library'!$A$2:$I$237,4,FALSE())</f>
        <v>70</v>
      </c>
      <c r="G69" s="6">
        <f>VLOOKUP(C69,'Meal Library'!$A$2:$I$237,5,FALSE())</f>
        <v>1</v>
      </c>
      <c r="H69" s="6">
        <f>VLOOKUP(C69,'Meal Library'!$A$2:$I$237,6,FALSE())</f>
        <v>17</v>
      </c>
      <c r="I69" s="6">
        <f>VLOOKUP(C69,'Meal Library'!$A$2:$I$237,7,FALSE())</f>
        <v>0</v>
      </c>
    </row>
    <row r="70" spans="1:9" ht="28" x14ac:dyDescent="0.2">
      <c r="A70" s="7"/>
      <c r="B70" s="7" t="s">
        <v>785</v>
      </c>
      <c r="C70" s="6">
        <v>231</v>
      </c>
      <c r="D70" s="7" t="str">
        <f>VLOOKUP(C70,'Meal Library'!$A$2:$I$237,2,FALSE())</f>
        <v>Apple (1 cup)</v>
      </c>
      <c r="E70" s="7" t="str">
        <f>VLOOKUP(C70,'Meal Library'!$A$2:$I$237,9,FALSE())</f>
        <v>1 Cup sliced Apple from the Fruits menu. Verified via Add-to-Cart gate at localfoodz.co/menu/fruits.</v>
      </c>
      <c r="F70" s="6">
        <f>VLOOKUP(C70,'Meal Library'!$A$2:$I$237,4,FALSE())</f>
        <v>90</v>
      </c>
      <c r="G70" s="6">
        <f>VLOOKUP(C70,'Meal Library'!$A$2:$I$237,5,FALSE())</f>
        <v>0</v>
      </c>
      <c r="H70" s="6">
        <f>VLOOKUP(C70,'Meal Library'!$A$2:$I$237,6,FALSE())</f>
        <v>25</v>
      </c>
      <c r="I70" s="6">
        <f>VLOOKUP(C70,'Meal Library'!$A$2:$I$237,7,FALSE())</f>
        <v>0</v>
      </c>
    </row>
    <row r="71" spans="1:9" ht="28" x14ac:dyDescent="0.2">
      <c r="A71" s="7"/>
      <c r="B71" s="7" t="s">
        <v>786</v>
      </c>
      <c r="C71" s="6">
        <v>8006</v>
      </c>
      <c r="D71" s="7" t="str">
        <f>VLOOKUP(C71,'Meal Library'!$A$2:$I$237,2,FALSE())</f>
        <v>Custom LF Combo: 4 oz Teriyaki Chicken Breast + 4 oz Brown Rice</v>
      </c>
      <c r="E71" s="7" t="str">
        <f>VLOOKUP(C71,'Meal Library'!$A$2:$I$237,9,FALSE())</f>
        <v>4 oz Teriyaki Chicken Breast + 4 oz Brown Rice  (build via Customized Meals on localfoodz.co)</v>
      </c>
      <c r="F71" s="6">
        <f>VLOOKUP(C71,'Meal Library'!$A$2:$I$237,4,FALSE())</f>
        <v>320</v>
      </c>
      <c r="G71" s="6">
        <f>VLOOKUP(C71,'Meal Library'!$A$2:$I$237,5,FALSE())</f>
        <v>38</v>
      </c>
      <c r="H71" s="6">
        <f>VLOOKUP(C71,'Meal Library'!$A$2:$I$237,6,FALSE())</f>
        <v>31</v>
      </c>
      <c r="I71" s="6">
        <f>VLOOKUP(C71,'Meal Library'!$A$2:$I$237,7,FALSE())</f>
        <v>4.5</v>
      </c>
    </row>
    <row r="72" spans="1:9" ht="28" x14ac:dyDescent="0.2">
      <c r="A72" s="7"/>
      <c r="B72" s="7" t="s">
        <v>787</v>
      </c>
      <c r="C72" s="6">
        <v>8009</v>
      </c>
      <c r="D72" s="7" t="str">
        <f>VLOOKUP(C72,'Meal Library'!$A$2:$I$237,2,FALSE())</f>
        <v>Custom LF Combo: 4 oz Chicken Tikka + 8 oz Spanish Rice</v>
      </c>
      <c r="E72" s="7" t="str">
        <f>VLOOKUP(C72,'Meal Library'!$A$2:$I$237,9,FALSE())</f>
        <v>4 oz Chicken Tikka + 8 oz Spanish Rice  (build via Customized Meals on localfoodz.co)</v>
      </c>
      <c r="F72" s="6">
        <f>VLOOKUP(C72,'Meal Library'!$A$2:$I$237,4,FALSE())</f>
        <v>550</v>
      </c>
      <c r="G72" s="6">
        <f>VLOOKUP(C72,'Meal Library'!$A$2:$I$237,5,FALSE())</f>
        <v>42</v>
      </c>
      <c r="H72" s="6">
        <f>VLOOKUP(C72,'Meal Library'!$A$2:$I$237,6,FALSE())</f>
        <v>68</v>
      </c>
      <c r="I72" s="6">
        <f>VLOOKUP(C72,'Meal Library'!$A$2:$I$237,7,FALSE())</f>
        <v>13</v>
      </c>
    </row>
    <row r="73" spans="1:9" x14ac:dyDescent="0.2">
      <c r="A73" s="7"/>
      <c r="B73" s="7" t="s">
        <v>788</v>
      </c>
      <c r="C73" s="6">
        <v>652</v>
      </c>
      <c r="D73" s="7" t="str">
        <f>VLOOKUP(C73,'Meal Library'!$A$2:$I$237,2,FALSE())</f>
        <v>CM Spanish Rice (4oz)</v>
      </c>
      <c r="E73" s="7" t="str">
        <f>VLOOKUP(C73,'Meal Library'!$A$2:$I$237,9,FALSE())</f>
        <v>4 oz Spanish Rice from Customized Meals</v>
      </c>
      <c r="F73" s="6">
        <f>VLOOKUP(C73,'Meal Library'!$A$2:$I$237,4,FALSE())</f>
        <v>160</v>
      </c>
      <c r="G73" s="6">
        <f>VLOOKUP(C73,'Meal Library'!$A$2:$I$237,5,FALSE())</f>
        <v>3</v>
      </c>
      <c r="H73" s="6">
        <f>VLOOKUP(C73,'Meal Library'!$A$2:$I$237,6,FALSE())</f>
        <v>31</v>
      </c>
      <c r="I73" s="6">
        <f>VLOOKUP(C73,'Meal Library'!$A$2:$I$237,7,FALSE())</f>
        <v>2.5</v>
      </c>
    </row>
    <row r="74" spans="1:9" x14ac:dyDescent="0.2">
      <c r="A74" s="10" t="s">
        <v>796</v>
      </c>
      <c r="B74" s="10" t="s">
        <v>789</v>
      </c>
      <c r="C74" s="10"/>
      <c r="D74" s="10"/>
      <c r="E74" s="10"/>
      <c r="F74" s="10">
        <f>SUM(F66:F73)</f>
        <v>3500</v>
      </c>
      <c r="G74" s="10">
        <f>SUM(G66:G73)</f>
        <v>272</v>
      </c>
      <c r="H74" s="10">
        <f>SUM(H66:H73)</f>
        <v>342</v>
      </c>
      <c r="I74" s="10">
        <f>SUM(I66:I73)</f>
        <v>128</v>
      </c>
    </row>
    <row r="76" spans="1:9" x14ac:dyDescent="0.2">
      <c r="A76" s="11"/>
      <c r="B76" s="11" t="s">
        <v>797</v>
      </c>
      <c r="C76" s="11"/>
      <c r="D76" s="11"/>
      <c r="E76" s="11"/>
      <c r="F76" s="11">
        <f>AVERAGE(F13,F23,F34,F44,F54,F64,F74)</f>
        <v>3451.4285714285716</v>
      </c>
      <c r="G76" s="11">
        <f>AVERAGE(G13,G23,G34,G44,G54,G64,G74)</f>
        <v>262</v>
      </c>
      <c r="H76" s="11">
        <f>AVERAGE(H13,H23,H34,H44,H54,H64,H74)</f>
        <v>350</v>
      </c>
      <c r="I76" s="11">
        <f>AVERAGE(I13,I23,I34,I44,I54,I64,I74)</f>
        <v>119.35714285714286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zoomScaleNormal="100" workbookViewId="0">
      <pane ySplit="4" topLeftCell="A47" activePane="bottomLeft" state="frozen"/>
      <selection pane="bottomLeft" activeCell="F70" sqref="F70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798</v>
      </c>
      <c r="C1" s="9" t="s">
        <v>799</v>
      </c>
      <c r="F1" s="9" t="s">
        <v>800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82</v>
      </c>
      <c r="D5" s="7" t="str">
        <f>VLOOKUP(C5,'Meal Library'!$A$2:$I$237,2,FALSE())</f>
        <v>Mediterranean Pesto Pasta Salad</v>
      </c>
      <c r="E5" s="7" t="str">
        <f>VLOOKUP(C5,'Meal Library'!$A$2:$I$237,9,FALSE())</f>
        <v>6 oz Sous vide Chicken Breast + Mediterranean Pesto Pasta. Verified via Add-to-Cart gate.</v>
      </c>
      <c r="F5" s="6">
        <f>VLOOKUP(C5,'Meal Library'!$A$2:$I$237,4,FALSE())</f>
        <v>890</v>
      </c>
      <c r="G5" s="6">
        <f>VLOOKUP(C5,'Meal Library'!$A$2:$I$237,5,FALSE())</f>
        <v>72</v>
      </c>
      <c r="H5" s="6">
        <f>VLOOKUP(C5,'Meal Library'!$A$2:$I$237,6,FALSE())</f>
        <v>71</v>
      </c>
      <c r="I5" s="6">
        <f>VLOOKUP(C5,'Meal Library'!$A$2:$I$237,7,FALSE())</f>
        <v>39</v>
      </c>
    </row>
    <row r="6" spans="1:9" ht="28" x14ac:dyDescent="0.2">
      <c r="A6" s="7"/>
      <c r="B6" s="7" t="s">
        <v>782</v>
      </c>
      <c r="C6" s="6">
        <v>41</v>
      </c>
      <c r="D6" s="7" t="str">
        <f>VLOOKUP(C6,'Meal Library'!$A$2:$I$237,2,FALSE())</f>
        <v>Chicken Tikka w/ Rice and Veg</v>
      </c>
      <c r="E6" s="7" t="str">
        <f>VLOOKUP(C6,'Meal Library'!$A$2:$I$237,9,FALSE())</f>
        <v>6 oz Chicken Tikka + 6 oz White Rice + 6 oz Fajita Veg Mix + 2 tbsp Cilantro Lime Sauce. Verified via Add-to-Cart gate.</v>
      </c>
      <c r="F6" s="6">
        <f>VLOOKUP(C6,'Meal Library'!$A$2:$I$237,4,FALSE())</f>
        <v>810</v>
      </c>
      <c r="G6" s="6">
        <f>VLOOKUP(C6,'Meal Library'!$A$2:$I$237,5,FALSE())</f>
        <v>63</v>
      </c>
      <c r="H6" s="6">
        <f>VLOOKUP(C6,'Meal Library'!$A$2:$I$237,6,FALSE())</f>
        <v>77</v>
      </c>
      <c r="I6" s="6">
        <f>VLOOKUP(C6,'Meal Library'!$A$2:$I$237,7,FALSE())</f>
        <v>29</v>
      </c>
    </row>
    <row r="7" spans="1:9" ht="42" x14ac:dyDescent="0.2">
      <c r="A7" s="7"/>
      <c r="B7" s="7" t="s">
        <v>783</v>
      </c>
      <c r="C7" s="6">
        <v>78</v>
      </c>
      <c r="D7" s="7" t="str">
        <f>VLOOKUP(C7,'Meal Library'!$A$2:$I$237,2,FALSE())</f>
        <v>Oven-Baked Chicken Parmesan</v>
      </c>
      <c r="E7" s="7" t="str">
        <f>VLOOKUP(C7,'Meal Library'!$A$2:$I$237,9,FALSE())</f>
        <v>1 unit Chicken Parmesan + 3 oz Broccoli &amp; Carrots (no pasta — whole wheat breading on chicken). Verified via Add-to-Cart gate.</v>
      </c>
      <c r="F7" s="6">
        <f>VLOOKUP(C7,'Meal Library'!$A$2:$I$237,4,FALSE())</f>
        <v>780</v>
      </c>
      <c r="G7" s="6">
        <f>VLOOKUP(C7,'Meal Library'!$A$2:$I$237,5,FALSE())</f>
        <v>71</v>
      </c>
      <c r="H7" s="6">
        <f>VLOOKUP(C7,'Meal Library'!$A$2:$I$237,6,FALSE())</f>
        <v>64</v>
      </c>
      <c r="I7" s="6">
        <f>VLOOKUP(C7,'Meal Library'!$A$2:$I$237,7,FALSE())</f>
        <v>26</v>
      </c>
    </row>
    <row r="8" spans="1:9" x14ac:dyDescent="0.2">
      <c r="A8" s="7"/>
      <c r="B8" s="7" t="s">
        <v>784</v>
      </c>
      <c r="C8" s="6">
        <v>97</v>
      </c>
      <c r="D8" s="7" t="str">
        <f>VLOOKUP(C8,'Meal Library'!$A$2:$I$237,2,FALSE())</f>
        <v>Veg Fritter (2)</v>
      </c>
      <c r="E8" s="7" t="str">
        <f>VLOOKUP(C8,'Meal Library'!$A$2:$I$237,9,FALSE())</f>
        <v>2 fritters, no sauce. Verified via Add-to-Cart gate.</v>
      </c>
      <c r="F8" s="6">
        <f>VLOOKUP(C8,'Meal Library'!$A$2:$I$237,4,FALSE())</f>
        <v>130</v>
      </c>
      <c r="G8" s="6">
        <f>VLOOKUP(C8,'Meal Library'!$A$2:$I$237,5,FALSE())</f>
        <v>3</v>
      </c>
      <c r="H8" s="6">
        <f>VLOOKUP(C8,'Meal Library'!$A$2:$I$237,6,FALSE())</f>
        <v>30</v>
      </c>
      <c r="I8" s="6">
        <f>VLOOKUP(C8,'Meal Library'!$A$2:$I$237,7,FALSE())</f>
        <v>0</v>
      </c>
    </row>
    <row r="9" spans="1:9" x14ac:dyDescent="0.2">
      <c r="A9" s="7"/>
      <c r="B9" s="7" t="s">
        <v>785</v>
      </c>
      <c r="C9" s="6">
        <v>96</v>
      </c>
      <c r="D9" s="7" t="str">
        <f>VLOOKUP(C9,'Meal Library'!$A$2:$I$237,2,FALSE())</f>
        <v>Pumpkin Muffins (2)</v>
      </c>
      <c r="E9" s="7" t="str">
        <f>VLOOKUP(C9,'Meal Library'!$A$2:$I$237,9,FALSE())</f>
        <v>2 muffins (smallest serving). Verified via Add-to-Cart gate.</v>
      </c>
      <c r="F9" s="6">
        <f>VLOOKUP(C9,'Meal Library'!$A$2:$I$237,4,FALSE())</f>
        <v>140</v>
      </c>
      <c r="G9" s="6">
        <f>VLOOKUP(C9,'Meal Library'!$A$2:$I$237,5,FALSE())</f>
        <v>12</v>
      </c>
      <c r="H9" s="6">
        <f>VLOOKUP(C9,'Meal Library'!$A$2:$I$237,6,FALSE())</f>
        <v>44</v>
      </c>
      <c r="I9" s="6">
        <f>VLOOKUP(C9,'Meal Library'!$A$2:$I$237,7,FALSE())</f>
        <v>8</v>
      </c>
    </row>
    <row r="10" spans="1:9" ht="28" x14ac:dyDescent="0.2">
      <c r="A10" s="7"/>
      <c r="B10" s="7" t="s">
        <v>786</v>
      </c>
      <c r="C10" s="6">
        <v>8000</v>
      </c>
      <c r="D10" s="7" t="str">
        <f>VLOOKUP(C10,'Meal Library'!$A$2:$I$237,2,FALSE())</f>
        <v>Custom LF Combo: 8 oz White Rice</v>
      </c>
      <c r="E10" s="7" t="str">
        <f>VLOOKUP(C10,'Meal Library'!$A$2:$I$237,9,FALSE())</f>
        <v>8 oz White Rice  (build via Customized Meals on localfoodz.co)</v>
      </c>
      <c r="F10" s="6">
        <f>VLOOKUP(C10,'Meal Library'!$A$2:$I$237,4,FALSE())</f>
        <v>300</v>
      </c>
      <c r="G10" s="6">
        <f>VLOOKUP(C10,'Meal Library'!$A$2:$I$237,5,FALSE())</f>
        <v>6</v>
      </c>
      <c r="H10" s="6">
        <f>VLOOKUP(C10,'Meal Library'!$A$2:$I$237,6,FALSE())</f>
        <v>64</v>
      </c>
      <c r="I10" s="6">
        <f>VLOOKUP(C10,'Meal Library'!$A$2:$I$237,7,FALSE())</f>
        <v>0</v>
      </c>
    </row>
    <row r="11" spans="1:9" ht="28" x14ac:dyDescent="0.2">
      <c r="A11" s="7"/>
      <c r="B11" s="7" t="s">
        <v>787</v>
      </c>
      <c r="C11" s="6">
        <v>651</v>
      </c>
      <c r="D11" s="7" t="str">
        <f>VLOOKUP(C11,'Meal Library'!$A$2:$I$237,2,FALSE())</f>
        <v>CM White Rice (4oz)</v>
      </c>
      <c r="E11" s="7" t="str">
        <f>VLOOKUP(C11,'Meal Library'!$A$2:$I$237,9,FALSE())</f>
        <v>4 oz White Rice (Steamed Jasmine Rice) from Customized Meals</v>
      </c>
      <c r="F11" s="6">
        <f>VLOOKUP(C11,'Meal Library'!$A$2:$I$237,4,FALSE())</f>
        <v>150</v>
      </c>
      <c r="G11" s="6">
        <f>VLOOKUP(C11,'Meal Library'!$A$2:$I$237,5,FALSE())</f>
        <v>3</v>
      </c>
      <c r="H11" s="6">
        <f>VLOOKUP(C11,'Meal Library'!$A$2:$I$237,6,FALSE())</f>
        <v>32</v>
      </c>
      <c r="I11" s="6">
        <f>VLOOKUP(C11,'Meal Library'!$A$2:$I$237,7,FALSE())</f>
        <v>0</v>
      </c>
    </row>
    <row r="12" spans="1:9" x14ac:dyDescent="0.2">
      <c r="A12" s="10" t="s">
        <v>780</v>
      </c>
      <c r="B12" s="10" t="s">
        <v>801</v>
      </c>
      <c r="C12" s="10"/>
      <c r="D12" s="10"/>
      <c r="E12" s="10"/>
      <c r="F12" s="10">
        <f>SUM(F5:F11)</f>
        <v>3200</v>
      </c>
      <c r="G12" s="10">
        <f>SUM(G5:G11)</f>
        <v>230</v>
      </c>
      <c r="H12" s="10">
        <f>SUM(H5:H11)</f>
        <v>382</v>
      </c>
      <c r="I12" s="10">
        <f>SUM(I5:I11)</f>
        <v>102</v>
      </c>
    </row>
    <row r="14" spans="1:9" ht="28" x14ac:dyDescent="0.2">
      <c r="A14" s="7" t="s">
        <v>790</v>
      </c>
      <c r="B14" s="7" t="s">
        <v>781</v>
      </c>
      <c r="C14" s="6">
        <v>82</v>
      </c>
      <c r="D14" s="7" t="str">
        <f>VLOOKUP(C14,'Meal Library'!$A$2:$I$237,2,FALSE())</f>
        <v>Mediterranean Pesto Pasta Salad</v>
      </c>
      <c r="E14" s="7" t="str">
        <f>VLOOKUP(C14,'Meal Library'!$A$2:$I$237,9,FALSE())</f>
        <v>6 oz Sous vide Chicken Breast + Mediterranean Pesto Pasta. Verified via Add-to-Cart gate.</v>
      </c>
      <c r="F14" s="6">
        <f>VLOOKUP(C14,'Meal Library'!$A$2:$I$237,4,FALSE())</f>
        <v>890</v>
      </c>
      <c r="G14" s="6">
        <f>VLOOKUP(C14,'Meal Library'!$A$2:$I$237,5,FALSE())</f>
        <v>72</v>
      </c>
      <c r="H14" s="6">
        <f>VLOOKUP(C14,'Meal Library'!$A$2:$I$237,6,FALSE())</f>
        <v>71</v>
      </c>
      <c r="I14" s="6">
        <f>VLOOKUP(C14,'Meal Library'!$A$2:$I$237,7,FALSE())</f>
        <v>39</v>
      </c>
    </row>
    <row r="15" spans="1:9" ht="28" x14ac:dyDescent="0.2">
      <c r="A15" s="7"/>
      <c r="B15" s="7" t="s">
        <v>782</v>
      </c>
      <c r="C15" s="6">
        <v>41</v>
      </c>
      <c r="D15" s="7" t="str">
        <f>VLOOKUP(C15,'Meal Library'!$A$2:$I$237,2,FALSE())</f>
        <v>Chicken Tikka w/ Rice and Veg</v>
      </c>
      <c r="E15" s="7" t="str">
        <f>VLOOKUP(C15,'Meal Library'!$A$2:$I$237,9,FALSE())</f>
        <v>6 oz Chicken Tikka + 6 oz White Rice + 6 oz Fajita Veg Mix + 2 tbsp Cilantro Lime Sauce. Verified via Add-to-Cart gate.</v>
      </c>
      <c r="F15" s="6">
        <f>VLOOKUP(C15,'Meal Library'!$A$2:$I$237,4,FALSE())</f>
        <v>810</v>
      </c>
      <c r="G15" s="6">
        <f>VLOOKUP(C15,'Meal Library'!$A$2:$I$237,5,FALSE())</f>
        <v>63</v>
      </c>
      <c r="H15" s="6">
        <f>VLOOKUP(C15,'Meal Library'!$A$2:$I$237,6,FALSE())</f>
        <v>77</v>
      </c>
      <c r="I15" s="6">
        <f>VLOOKUP(C15,'Meal Library'!$A$2:$I$237,7,FALSE())</f>
        <v>29</v>
      </c>
    </row>
    <row r="16" spans="1:9" ht="42" x14ac:dyDescent="0.2">
      <c r="A16" s="7"/>
      <c r="B16" s="7" t="s">
        <v>783</v>
      </c>
      <c r="C16" s="6">
        <v>78</v>
      </c>
      <c r="D16" s="7" t="str">
        <f>VLOOKUP(C16,'Meal Library'!$A$2:$I$237,2,FALSE())</f>
        <v>Oven-Baked Chicken Parmesan</v>
      </c>
      <c r="E16" s="7" t="str">
        <f>VLOOKUP(C16,'Meal Library'!$A$2:$I$237,9,FALSE())</f>
        <v>1 unit Chicken Parmesan + 3 oz Broccoli &amp; Carrots (no pasta — whole wheat breading on chicken). Verified via Add-to-Cart gate.</v>
      </c>
      <c r="F16" s="6">
        <f>VLOOKUP(C16,'Meal Library'!$A$2:$I$237,4,FALSE())</f>
        <v>780</v>
      </c>
      <c r="G16" s="6">
        <f>VLOOKUP(C16,'Meal Library'!$A$2:$I$237,5,FALSE())</f>
        <v>71</v>
      </c>
      <c r="H16" s="6">
        <f>VLOOKUP(C16,'Meal Library'!$A$2:$I$237,6,FALSE())</f>
        <v>64</v>
      </c>
      <c r="I16" s="6">
        <f>VLOOKUP(C16,'Meal Library'!$A$2:$I$237,7,FALSE())</f>
        <v>26</v>
      </c>
    </row>
    <row r="17" spans="1:9" x14ac:dyDescent="0.2">
      <c r="A17" s="7"/>
      <c r="B17" s="7" t="s">
        <v>784</v>
      </c>
      <c r="C17" s="6">
        <v>95</v>
      </c>
      <c r="D17" s="7" t="str">
        <f>VLOOKUP(C17,'Meal Library'!$A$2:$I$237,2,FALSE())</f>
        <v>Edamame</v>
      </c>
      <c r="E17" s="7" t="str">
        <f>VLOOKUP(C17,'Meal Library'!$A$2:$I$237,9,FALSE())</f>
        <v>Edamame (single-option dish)</v>
      </c>
      <c r="F17" s="6">
        <f>VLOOKUP(C17,'Meal Library'!$A$2:$I$237,4,FALSE())</f>
        <v>190</v>
      </c>
      <c r="G17" s="6">
        <f>VLOOKUP(C17,'Meal Library'!$A$2:$I$237,5,FALSE())</f>
        <v>18</v>
      </c>
      <c r="H17" s="6">
        <f>VLOOKUP(C17,'Meal Library'!$A$2:$I$237,6,FALSE())</f>
        <v>14</v>
      </c>
      <c r="I17" s="6">
        <f>VLOOKUP(C17,'Meal Library'!$A$2:$I$237,7,FALSE())</f>
        <v>8</v>
      </c>
    </row>
    <row r="18" spans="1:9" ht="28" x14ac:dyDescent="0.2">
      <c r="A18" s="7"/>
      <c r="B18" s="7" t="s">
        <v>785</v>
      </c>
      <c r="C18" s="6">
        <v>230</v>
      </c>
      <c r="D18" s="7" t="str">
        <f>VLOOKUP(C18,'Meal Library'!$A$2:$I$237,2,FALSE())</f>
        <v>Banana (1 piece)</v>
      </c>
      <c r="E18" s="7" t="str">
        <f>VLOOKUP(C18,'Meal Library'!$A$2:$I$237,9,FALSE())</f>
        <v>1 Banana from the Fruits menu. Verified via Add-to-Cart gate at localfoodz.co/menu/fruits.</v>
      </c>
      <c r="F18" s="6">
        <f>VLOOKUP(C18,'Meal Library'!$A$2:$I$237,4,FALSE())</f>
        <v>110</v>
      </c>
      <c r="G18" s="6">
        <f>VLOOKUP(C18,'Meal Library'!$A$2:$I$237,5,FALSE())</f>
        <v>1</v>
      </c>
      <c r="H18" s="6">
        <f>VLOOKUP(C18,'Meal Library'!$A$2:$I$237,6,FALSE())</f>
        <v>27</v>
      </c>
      <c r="I18" s="6">
        <f>VLOOKUP(C18,'Meal Library'!$A$2:$I$237,7,FALSE())</f>
        <v>0</v>
      </c>
    </row>
    <row r="19" spans="1:9" ht="28" x14ac:dyDescent="0.2">
      <c r="A19" s="7"/>
      <c r="B19" s="7" t="s">
        <v>786</v>
      </c>
      <c r="C19" s="6">
        <v>8000</v>
      </c>
      <c r="D19" s="7" t="str">
        <f>VLOOKUP(C19,'Meal Library'!$A$2:$I$237,2,FALSE())</f>
        <v>Custom LF Combo: 8 oz White Rice</v>
      </c>
      <c r="E19" s="7" t="str">
        <f>VLOOKUP(C19,'Meal Library'!$A$2:$I$237,9,FALSE())</f>
        <v>8 oz White Rice  (build via Customized Meals on localfoodz.co)</v>
      </c>
      <c r="F19" s="6">
        <f>VLOOKUP(C19,'Meal Library'!$A$2:$I$237,4,FALSE())</f>
        <v>300</v>
      </c>
      <c r="G19" s="6">
        <f>VLOOKUP(C19,'Meal Library'!$A$2:$I$237,5,FALSE())</f>
        <v>6</v>
      </c>
      <c r="H19" s="6">
        <f>VLOOKUP(C19,'Meal Library'!$A$2:$I$237,6,FALSE())</f>
        <v>64</v>
      </c>
      <c r="I19" s="6">
        <f>VLOOKUP(C19,'Meal Library'!$A$2:$I$237,7,FALSE())</f>
        <v>0</v>
      </c>
    </row>
    <row r="20" spans="1:9" ht="28" x14ac:dyDescent="0.2">
      <c r="A20" s="7"/>
      <c r="B20" s="7" t="s">
        <v>787</v>
      </c>
      <c r="C20" s="6">
        <v>651</v>
      </c>
      <c r="D20" s="7" t="str">
        <f>VLOOKUP(C20,'Meal Library'!$A$2:$I$237,2,FALSE())</f>
        <v>CM White Rice (4oz)</v>
      </c>
      <c r="E20" s="7" t="str">
        <f>VLOOKUP(C20,'Meal Library'!$A$2:$I$237,9,FALSE())</f>
        <v>4 oz White Rice (Steamed Jasmine Rice) from Customized Meals</v>
      </c>
      <c r="F20" s="6">
        <f>VLOOKUP(C20,'Meal Library'!$A$2:$I$237,4,FALSE())</f>
        <v>150</v>
      </c>
      <c r="G20" s="6">
        <f>VLOOKUP(C20,'Meal Library'!$A$2:$I$237,5,FALSE())</f>
        <v>3</v>
      </c>
      <c r="H20" s="6">
        <f>VLOOKUP(C20,'Meal Library'!$A$2:$I$237,6,FALSE())</f>
        <v>32</v>
      </c>
      <c r="I20" s="6">
        <f>VLOOKUP(C20,'Meal Library'!$A$2:$I$237,7,FALSE())</f>
        <v>0</v>
      </c>
    </row>
    <row r="21" spans="1:9" x14ac:dyDescent="0.2">
      <c r="A21" s="10" t="s">
        <v>790</v>
      </c>
      <c r="B21" s="10" t="s">
        <v>801</v>
      </c>
      <c r="C21" s="10"/>
      <c r="D21" s="10"/>
      <c r="E21" s="10"/>
      <c r="F21" s="10">
        <f>SUM(F14:F20)</f>
        <v>3230</v>
      </c>
      <c r="G21" s="10">
        <f>SUM(G14:G20)</f>
        <v>234</v>
      </c>
      <c r="H21" s="10">
        <f>SUM(H14:H20)</f>
        <v>349</v>
      </c>
      <c r="I21" s="10">
        <f>SUM(I14:I20)</f>
        <v>102</v>
      </c>
    </row>
    <row r="23" spans="1:9" ht="28" x14ac:dyDescent="0.2">
      <c r="A23" s="7" t="s">
        <v>791</v>
      </c>
      <c r="B23" s="7" t="s">
        <v>781</v>
      </c>
      <c r="C23" s="6">
        <v>33</v>
      </c>
      <c r="D23" s="7" t="str">
        <f>VLOOKUP(C23,'Meal Library'!$A$2:$I$237,2,FALSE())</f>
        <v>Chicken Quesadilla</v>
      </c>
      <c r="E23" s="7" t="str">
        <f>VLOOKUP(C23,'Meal Library'!$A$2:$I$237,9,FALSE())</f>
        <v>Chicken Quesadilla + 2 tbsp Sour Cream + 2 oz Guacamole. Verified via Add-to-Cart gate.</v>
      </c>
      <c r="F23" s="6">
        <f>VLOOKUP(C23,'Meal Library'!$A$2:$I$237,4,FALSE())</f>
        <v>890</v>
      </c>
      <c r="G23" s="6">
        <f>VLOOKUP(C23,'Meal Library'!$A$2:$I$237,5,FALSE())</f>
        <v>66</v>
      </c>
      <c r="H23" s="6">
        <f>VLOOKUP(C23,'Meal Library'!$A$2:$I$237,6,FALSE())</f>
        <v>76</v>
      </c>
      <c r="I23" s="6">
        <f>VLOOKUP(C23,'Meal Library'!$A$2:$I$237,7,FALSE())</f>
        <v>35</v>
      </c>
    </row>
    <row r="24" spans="1:9" ht="42" x14ac:dyDescent="0.2">
      <c r="A24" s="7"/>
      <c r="B24" s="7" t="s">
        <v>782</v>
      </c>
      <c r="C24" s="6">
        <v>108</v>
      </c>
      <c r="D24" s="7" t="str">
        <f>VLOOKUP(C24,'Meal Library'!$A$2:$I$237,2,FALSE())</f>
        <v>Burger Bowl</v>
      </c>
      <c r="E24" s="7" t="str">
        <f>VLOOKUP(C24,'Meal Library'!$A$2:$I$237,9,FALSE())</f>
        <v>6 oz Ground Beef + 2 oz Lettuce + 6 oz Roasted Yams + 1 cup Pico de Gallo + .25 cup Cheesy Cream Sauce. Verified via Add-to-Cart gate.</v>
      </c>
      <c r="F24" s="6">
        <f>VLOOKUP(C24,'Meal Library'!$A$2:$I$237,4,FALSE())</f>
        <v>770</v>
      </c>
      <c r="G24" s="6">
        <f>VLOOKUP(C24,'Meal Library'!$A$2:$I$237,5,FALSE())</f>
        <v>44</v>
      </c>
      <c r="H24" s="6">
        <f>VLOOKUP(C24,'Meal Library'!$A$2:$I$237,6,FALSE())</f>
        <v>62</v>
      </c>
      <c r="I24" s="6">
        <f>VLOOKUP(C24,'Meal Library'!$A$2:$I$237,7,FALSE())</f>
        <v>37</v>
      </c>
    </row>
    <row r="25" spans="1:9" ht="28" x14ac:dyDescent="0.2">
      <c r="A25" s="7"/>
      <c r="B25" s="7" t="s">
        <v>783</v>
      </c>
      <c r="C25" s="6">
        <v>22</v>
      </c>
      <c r="D25" s="7" t="str">
        <f>VLOOKUP(C25,'Meal Library'!$A$2:$I$237,2,FALSE())</f>
        <v>Mongolian Beef</v>
      </c>
      <c r="E25" s="7" t="str">
        <f>VLOOKUP(C25,'Meal Library'!$A$2:$I$237,9,FALSE())</f>
        <v>6 oz Mongolian Beef + 6 oz White Rice (rice sold by oz). Verified via Add-to-Cart gate.</v>
      </c>
      <c r="F25" s="6">
        <f>VLOOKUP(C25,'Meal Library'!$A$2:$I$237,4,FALSE())</f>
        <v>720</v>
      </c>
      <c r="G25" s="6">
        <f>VLOOKUP(C25,'Meal Library'!$A$2:$I$237,5,FALSE())</f>
        <v>53</v>
      </c>
      <c r="H25" s="6">
        <f>VLOOKUP(C25,'Meal Library'!$A$2:$I$237,6,FALSE())</f>
        <v>65</v>
      </c>
      <c r="I25" s="6">
        <f>VLOOKUP(C25,'Meal Library'!$A$2:$I$237,7,FALSE())</f>
        <v>26</v>
      </c>
    </row>
    <row r="26" spans="1:9" ht="28" x14ac:dyDescent="0.2">
      <c r="A26" s="7"/>
      <c r="B26" s="7" t="s">
        <v>784</v>
      </c>
      <c r="C26" s="6">
        <v>231</v>
      </c>
      <c r="D26" s="7" t="str">
        <f>VLOOKUP(C26,'Meal Library'!$A$2:$I$237,2,FALSE())</f>
        <v>Apple (1 cup)</v>
      </c>
      <c r="E26" s="7" t="str">
        <f>VLOOKUP(C26,'Meal Library'!$A$2:$I$237,9,FALSE())</f>
        <v>1 Cup sliced Apple from the Fruits menu. Verified via Add-to-Cart gate at localfoodz.co/menu/fruits.</v>
      </c>
      <c r="F26" s="6">
        <f>VLOOKUP(C26,'Meal Library'!$A$2:$I$237,4,FALSE())</f>
        <v>90</v>
      </c>
      <c r="G26" s="6">
        <f>VLOOKUP(C26,'Meal Library'!$A$2:$I$237,5,FALSE())</f>
        <v>0</v>
      </c>
      <c r="H26" s="6">
        <f>VLOOKUP(C26,'Meal Library'!$A$2:$I$237,6,FALSE())</f>
        <v>25</v>
      </c>
      <c r="I26" s="6">
        <f>VLOOKUP(C26,'Meal Library'!$A$2:$I$237,7,FALSE())</f>
        <v>0</v>
      </c>
    </row>
    <row r="27" spans="1:9" ht="28" x14ac:dyDescent="0.2">
      <c r="A27" s="7"/>
      <c r="B27" s="7" t="s">
        <v>785</v>
      </c>
      <c r="C27" s="6">
        <v>232</v>
      </c>
      <c r="D27" s="7" t="str">
        <f>VLOOKUP(C27,'Meal Library'!$A$2:$I$237,2,FALSE())</f>
        <v>Orange (1 cup)</v>
      </c>
      <c r="E27" s="7" t="str">
        <f>VLOOKUP(C27,'Meal Library'!$A$2:$I$237,9,FALSE())</f>
        <v>1 Cup Orange segments from the Fruits menu. Verified via Add-to-Cart gate at localfoodz.co/menu/fruits.</v>
      </c>
      <c r="F27" s="6">
        <f>VLOOKUP(C27,'Meal Library'!$A$2:$I$237,4,FALSE())</f>
        <v>70</v>
      </c>
      <c r="G27" s="6">
        <f>VLOOKUP(C27,'Meal Library'!$A$2:$I$237,5,FALSE())</f>
        <v>1</v>
      </c>
      <c r="H27" s="6">
        <f>VLOOKUP(C27,'Meal Library'!$A$2:$I$237,6,FALSE())</f>
        <v>17</v>
      </c>
      <c r="I27" s="6">
        <f>VLOOKUP(C27,'Meal Library'!$A$2:$I$237,7,FALSE())</f>
        <v>0</v>
      </c>
    </row>
    <row r="28" spans="1:9" x14ac:dyDescent="0.2">
      <c r="A28" s="7"/>
      <c r="B28" s="7" t="s">
        <v>786</v>
      </c>
      <c r="C28" s="6">
        <v>97</v>
      </c>
      <c r="D28" s="7" t="str">
        <f>VLOOKUP(C28,'Meal Library'!$A$2:$I$237,2,FALSE())</f>
        <v>Veg Fritter (2)</v>
      </c>
      <c r="E28" s="7" t="str">
        <f>VLOOKUP(C28,'Meal Library'!$A$2:$I$237,9,FALSE())</f>
        <v>2 fritters, no sauce. Verified via Add-to-Cart gate.</v>
      </c>
      <c r="F28" s="6">
        <f>VLOOKUP(C28,'Meal Library'!$A$2:$I$237,4,FALSE())</f>
        <v>130</v>
      </c>
      <c r="G28" s="6">
        <f>VLOOKUP(C28,'Meal Library'!$A$2:$I$237,5,FALSE())</f>
        <v>3</v>
      </c>
      <c r="H28" s="6">
        <f>VLOOKUP(C28,'Meal Library'!$A$2:$I$237,6,FALSE())</f>
        <v>30</v>
      </c>
      <c r="I28" s="6">
        <f>VLOOKUP(C28,'Meal Library'!$A$2:$I$237,7,FALSE())</f>
        <v>0</v>
      </c>
    </row>
    <row r="29" spans="1:9" ht="28" x14ac:dyDescent="0.2">
      <c r="A29" s="7"/>
      <c r="B29" s="7" t="s">
        <v>787</v>
      </c>
      <c r="C29" s="6">
        <v>8002</v>
      </c>
      <c r="D29" s="7" t="str">
        <f>VLOOKUP(C29,'Meal Library'!$A$2:$I$237,2,FALSE())</f>
        <v>Custom LF Combo: 4 oz Smoked Paprika Chicken Breast + 4 oz White Rice</v>
      </c>
      <c r="E29" s="7" t="str">
        <f>VLOOKUP(C29,'Meal Library'!$A$2:$I$237,9,FALSE())</f>
        <v>4 oz Smoked Paprika Chicken Breast + 4 oz White Rice  (build via Customized Meals on localfoodz.co)</v>
      </c>
      <c r="F29" s="6">
        <f>VLOOKUP(C29,'Meal Library'!$A$2:$I$237,4,FALSE())</f>
        <v>320</v>
      </c>
      <c r="G29" s="6">
        <f>VLOOKUP(C29,'Meal Library'!$A$2:$I$237,5,FALSE())</f>
        <v>36</v>
      </c>
      <c r="H29" s="6">
        <f>VLOOKUP(C29,'Meal Library'!$A$2:$I$237,6,FALSE())</f>
        <v>34</v>
      </c>
      <c r="I29" s="6">
        <f>VLOOKUP(C29,'Meal Library'!$A$2:$I$237,7,FALSE())</f>
        <v>3.5</v>
      </c>
    </row>
    <row r="30" spans="1:9" x14ac:dyDescent="0.2">
      <c r="A30" s="7"/>
      <c r="B30" s="7" t="s">
        <v>788</v>
      </c>
      <c r="C30" s="6">
        <v>604</v>
      </c>
      <c r="D30" s="7" t="str">
        <f>VLOOKUP(C30,'Meal Library'!$A$2:$I$237,2,FALSE())</f>
        <v>CM Chicken Bulgogi (4oz)</v>
      </c>
      <c r="E30" s="7" t="str">
        <f>VLOOKUP(C30,'Meal Library'!$A$2:$I$237,9,FALSE())</f>
        <v>4 oz Chicken Bulgogi from Customized Meals</v>
      </c>
      <c r="F30" s="6">
        <f>VLOOKUP(C30,'Meal Library'!$A$2:$I$237,4,FALSE())</f>
        <v>170</v>
      </c>
      <c r="G30" s="6">
        <f>VLOOKUP(C30,'Meal Library'!$A$2:$I$237,5,FALSE())</f>
        <v>23</v>
      </c>
      <c r="H30" s="6">
        <f>VLOOKUP(C30,'Meal Library'!$A$2:$I$237,6,FALSE())</f>
        <v>5</v>
      </c>
      <c r="I30" s="6">
        <f>VLOOKUP(C30,'Meal Library'!$A$2:$I$237,7,FALSE())</f>
        <v>5</v>
      </c>
    </row>
    <row r="31" spans="1:9" x14ac:dyDescent="0.2">
      <c r="A31" s="7"/>
      <c r="B31" s="7" t="s">
        <v>792</v>
      </c>
      <c r="C31" s="6">
        <v>620</v>
      </c>
      <c r="D31" s="7" t="str">
        <f>VLOOKUP(C31,'Meal Library'!$A$2:$I$237,2,FALSE())</f>
        <v>CM Garlic Shrimp (4oz)</v>
      </c>
      <c r="E31" s="7" t="str">
        <f>VLOOKUP(C31,'Meal Library'!$A$2:$I$237,9,FALSE())</f>
        <v>4 oz Garlic Shrimp from Customized Meals</v>
      </c>
      <c r="F31" s="6">
        <f>VLOOKUP(C31,'Meal Library'!$A$2:$I$237,4,FALSE())</f>
        <v>90</v>
      </c>
      <c r="G31" s="6">
        <f>VLOOKUP(C31,'Meal Library'!$A$2:$I$237,5,FALSE())</f>
        <v>16</v>
      </c>
      <c r="H31" s="6">
        <f>VLOOKUP(C31,'Meal Library'!$A$2:$I$237,6,FALSE())</f>
        <v>2</v>
      </c>
      <c r="I31" s="6">
        <f>VLOOKUP(C31,'Meal Library'!$A$2:$I$237,7,FALSE())</f>
        <v>1</v>
      </c>
    </row>
    <row r="32" spans="1:9" x14ac:dyDescent="0.2">
      <c r="A32" s="10" t="s">
        <v>791</v>
      </c>
      <c r="B32" s="10" t="s">
        <v>801</v>
      </c>
      <c r="C32" s="10"/>
      <c r="D32" s="10"/>
      <c r="E32" s="10"/>
      <c r="F32" s="10">
        <f>SUM(F23:F31)</f>
        <v>3250</v>
      </c>
      <c r="G32" s="10">
        <f>SUM(G23:G31)</f>
        <v>242</v>
      </c>
      <c r="H32" s="10">
        <f>SUM(H23:H31)</f>
        <v>316</v>
      </c>
      <c r="I32" s="10">
        <f>SUM(I23:I31)</f>
        <v>107.5</v>
      </c>
    </row>
    <row r="34" spans="1:9" ht="42" x14ac:dyDescent="0.2">
      <c r="A34" s="7" t="s">
        <v>793</v>
      </c>
      <c r="B34" s="7" t="s">
        <v>781</v>
      </c>
      <c r="C34" s="6">
        <v>108</v>
      </c>
      <c r="D34" s="7" t="str">
        <f>VLOOKUP(C34,'Meal Library'!$A$2:$I$237,2,FALSE())</f>
        <v>Burger Bowl</v>
      </c>
      <c r="E34" s="7" t="str">
        <f>VLOOKUP(C34,'Meal Library'!$A$2:$I$237,9,FALSE())</f>
        <v>6 oz Ground Beef + 2 oz Lettuce + 6 oz Roasted Yams + 1 cup Pico de Gallo + .25 cup Cheesy Cream Sauce. Verified via Add-to-Cart gate.</v>
      </c>
      <c r="F34" s="6">
        <f>VLOOKUP(C34,'Meal Library'!$A$2:$I$237,4,FALSE())</f>
        <v>770</v>
      </c>
      <c r="G34" s="6">
        <f>VLOOKUP(C34,'Meal Library'!$A$2:$I$237,5,FALSE())</f>
        <v>44</v>
      </c>
      <c r="H34" s="6">
        <f>VLOOKUP(C34,'Meal Library'!$A$2:$I$237,6,FALSE())</f>
        <v>62</v>
      </c>
      <c r="I34" s="6">
        <f>VLOOKUP(C34,'Meal Library'!$A$2:$I$237,7,FALSE())</f>
        <v>37</v>
      </c>
    </row>
    <row r="35" spans="1:9" ht="42" x14ac:dyDescent="0.2">
      <c r="A35" s="7"/>
      <c r="B35" s="7" t="s">
        <v>782</v>
      </c>
      <c r="C35" s="6">
        <v>105</v>
      </c>
      <c r="D35" s="7" t="str">
        <f>VLOOKUP(C35,'Meal Library'!$A$2:$I$237,2,FALSE())</f>
        <v>Hainan Chicken w/ Rice + Scallion</v>
      </c>
      <c r="E35" s="7" t="str">
        <f>VLOOKUP(C35,'Meal Library'!$A$2:$I$237,9,FALSE())</f>
        <v>6 oz Sousvide Chicken Breast + 6 oz White Rice + 6 oz Broccoli + 2 tbsp Ginger Scallion Sauce. Verified via Add-to-Cart gate.</v>
      </c>
      <c r="F35" s="6">
        <f>VLOOKUP(C35,'Meal Library'!$A$2:$I$237,4,FALSE())</f>
        <v>790</v>
      </c>
      <c r="G35" s="6">
        <f>VLOOKUP(C35,'Meal Library'!$A$2:$I$237,5,FALSE())</f>
        <v>61</v>
      </c>
      <c r="H35" s="6">
        <f>VLOOKUP(C35,'Meal Library'!$A$2:$I$237,6,FALSE())</f>
        <v>61</v>
      </c>
      <c r="I35" s="6">
        <f>VLOOKUP(C35,'Meal Library'!$A$2:$I$237,7,FALSE())</f>
        <v>34</v>
      </c>
    </row>
    <row r="36" spans="1:9" ht="28" x14ac:dyDescent="0.2">
      <c r="A36" s="7"/>
      <c r="B36" s="7" t="s">
        <v>783</v>
      </c>
      <c r="C36" s="6">
        <v>22</v>
      </c>
      <c r="D36" s="7" t="str">
        <f>VLOOKUP(C36,'Meal Library'!$A$2:$I$237,2,FALSE())</f>
        <v>Mongolian Beef</v>
      </c>
      <c r="E36" s="7" t="str">
        <f>VLOOKUP(C36,'Meal Library'!$A$2:$I$237,9,FALSE())</f>
        <v>6 oz Mongolian Beef + 6 oz White Rice (rice sold by oz). Verified via Add-to-Cart gate.</v>
      </c>
      <c r="F36" s="6">
        <f>VLOOKUP(C36,'Meal Library'!$A$2:$I$237,4,FALSE())</f>
        <v>720</v>
      </c>
      <c r="G36" s="6">
        <f>VLOOKUP(C36,'Meal Library'!$A$2:$I$237,5,FALSE())</f>
        <v>53</v>
      </c>
      <c r="H36" s="6">
        <f>VLOOKUP(C36,'Meal Library'!$A$2:$I$237,6,FALSE())</f>
        <v>65</v>
      </c>
      <c r="I36" s="6">
        <f>VLOOKUP(C36,'Meal Library'!$A$2:$I$237,7,FALSE())</f>
        <v>26</v>
      </c>
    </row>
    <row r="37" spans="1:9" ht="28" x14ac:dyDescent="0.2">
      <c r="A37" s="7"/>
      <c r="B37" s="7" t="s">
        <v>784</v>
      </c>
      <c r="C37" s="6">
        <v>232</v>
      </c>
      <c r="D37" s="7" t="str">
        <f>VLOOKUP(C37,'Meal Library'!$A$2:$I$237,2,FALSE())</f>
        <v>Orange (1 cup)</v>
      </c>
      <c r="E37" s="7" t="str">
        <f>VLOOKUP(C37,'Meal Library'!$A$2:$I$237,9,FALSE())</f>
        <v>1 Cup Orange segments from the Fruits menu. Verified via Add-to-Cart gate at localfoodz.co/menu/fruits.</v>
      </c>
      <c r="F37" s="6">
        <f>VLOOKUP(C37,'Meal Library'!$A$2:$I$237,4,FALSE())</f>
        <v>70</v>
      </c>
      <c r="G37" s="6">
        <f>VLOOKUP(C37,'Meal Library'!$A$2:$I$237,5,FALSE())</f>
        <v>1</v>
      </c>
      <c r="H37" s="6">
        <f>VLOOKUP(C37,'Meal Library'!$A$2:$I$237,6,FALSE())</f>
        <v>17</v>
      </c>
      <c r="I37" s="6">
        <f>VLOOKUP(C37,'Meal Library'!$A$2:$I$237,7,FALSE())</f>
        <v>0</v>
      </c>
    </row>
    <row r="38" spans="1:9" ht="28" x14ac:dyDescent="0.2">
      <c r="A38" s="7"/>
      <c r="B38" s="7" t="s">
        <v>785</v>
      </c>
      <c r="C38" s="6">
        <v>231</v>
      </c>
      <c r="D38" s="7" t="str">
        <f>VLOOKUP(C38,'Meal Library'!$A$2:$I$237,2,FALSE())</f>
        <v>Apple (1 cup)</v>
      </c>
      <c r="E38" s="7" t="str">
        <f>VLOOKUP(C38,'Meal Library'!$A$2:$I$237,9,FALSE())</f>
        <v>1 Cup sliced Apple from the Fruits menu. Verified via Add-to-Cart gate at localfoodz.co/menu/fruits.</v>
      </c>
      <c r="F38" s="6">
        <f>VLOOKUP(C38,'Meal Library'!$A$2:$I$237,4,FALSE())</f>
        <v>90</v>
      </c>
      <c r="G38" s="6">
        <f>VLOOKUP(C38,'Meal Library'!$A$2:$I$237,5,FALSE())</f>
        <v>0</v>
      </c>
      <c r="H38" s="6">
        <f>VLOOKUP(C38,'Meal Library'!$A$2:$I$237,6,FALSE())</f>
        <v>25</v>
      </c>
      <c r="I38" s="6">
        <f>VLOOKUP(C38,'Meal Library'!$A$2:$I$237,7,FALSE())</f>
        <v>0</v>
      </c>
    </row>
    <row r="39" spans="1:9" ht="28" x14ac:dyDescent="0.2">
      <c r="A39" s="7"/>
      <c r="B39" s="7" t="s">
        <v>786</v>
      </c>
      <c r="C39" s="6">
        <v>8010</v>
      </c>
      <c r="D39" s="7" t="str">
        <f>VLOOKUP(C39,'Meal Library'!$A$2:$I$237,2,FALSE())</f>
        <v>Custom LF Combo: 4 oz Teriyaki Chicken Thigh + 4 oz White Rice</v>
      </c>
      <c r="E39" s="7" t="str">
        <f>VLOOKUP(C39,'Meal Library'!$A$2:$I$237,9,FALSE())</f>
        <v>4 oz Teriyaki Chicken Thigh + 4 oz White Rice  (build via Customized Meals on localfoodz.co)</v>
      </c>
      <c r="F39" s="6">
        <f>VLOOKUP(C39,'Meal Library'!$A$2:$I$237,4,FALSE())</f>
        <v>320</v>
      </c>
      <c r="G39" s="6">
        <f>VLOOKUP(C39,'Meal Library'!$A$2:$I$237,5,FALSE())</f>
        <v>26</v>
      </c>
      <c r="H39" s="6">
        <f>VLOOKUP(C39,'Meal Library'!$A$2:$I$237,6,FALSE())</f>
        <v>40</v>
      </c>
      <c r="I39" s="6">
        <f>VLOOKUP(C39,'Meal Library'!$A$2:$I$237,7,FALSE())</f>
        <v>4.5</v>
      </c>
    </row>
    <row r="40" spans="1:9" ht="28" x14ac:dyDescent="0.2">
      <c r="A40" s="7"/>
      <c r="B40" s="7" t="s">
        <v>787</v>
      </c>
      <c r="C40" s="6">
        <v>8011</v>
      </c>
      <c r="D40" s="7" t="str">
        <f>VLOOKUP(C40,'Meal Library'!$A$2:$I$237,2,FALSE())</f>
        <v>Custom LF Combo: 4 oz Sousvide Chicken Breast + 4 oz Spanish Rice</v>
      </c>
      <c r="E40" s="7" t="str">
        <f>VLOOKUP(C40,'Meal Library'!$A$2:$I$237,9,FALSE())</f>
        <v>4 oz Sousvide Chicken Breast + 4 oz Spanish Rice  (build via Customized Meals on localfoodz.co)</v>
      </c>
      <c r="F40" s="6">
        <f>VLOOKUP(C40,'Meal Library'!$A$2:$I$237,4,FALSE())</f>
        <v>330</v>
      </c>
      <c r="G40" s="6">
        <f>VLOOKUP(C40,'Meal Library'!$A$2:$I$237,5,FALSE())</f>
        <v>38</v>
      </c>
      <c r="H40" s="6">
        <f>VLOOKUP(C40,'Meal Library'!$A$2:$I$237,6,FALSE())</f>
        <v>32</v>
      </c>
      <c r="I40" s="6">
        <f>VLOOKUP(C40,'Meal Library'!$A$2:$I$237,7,FALSE())</f>
        <v>6</v>
      </c>
    </row>
    <row r="41" spans="1:9" x14ac:dyDescent="0.2">
      <c r="A41" s="7"/>
      <c r="B41" s="7" t="s">
        <v>788</v>
      </c>
      <c r="C41" s="6">
        <v>608</v>
      </c>
      <c r="D41" s="7" t="str">
        <f>VLOOKUP(C41,'Meal Library'!$A$2:$I$237,2,FALSE())</f>
        <v>CM Chicken Tikka (4oz)</v>
      </c>
      <c r="E41" s="7" t="str">
        <f>VLOOKUP(C41,'Meal Library'!$A$2:$I$237,9,FALSE())</f>
        <v>4 oz Chicken Tikka from Customized Meals</v>
      </c>
      <c r="F41" s="6">
        <f>VLOOKUP(C41,'Meal Library'!$A$2:$I$237,4,FALSE())</f>
        <v>230</v>
      </c>
      <c r="G41" s="6">
        <f>VLOOKUP(C41,'Meal Library'!$A$2:$I$237,5,FALSE())</f>
        <v>36</v>
      </c>
      <c r="H41" s="6">
        <f>VLOOKUP(C41,'Meal Library'!$A$2:$I$237,6,FALSE())</f>
        <v>6</v>
      </c>
      <c r="I41" s="6">
        <f>VLOOKUP(C41,'Meal Library'!$A$2:$I$237,7,FALSE())</f>
        <v>8</v>
      </c>
    </row>
    <row r="42" spans="1:9" x14ac:dyDescent="0.2">
      <c r="A42" s="10" t="s">
        <v>793</v>
      </c>
      <c r="B42" s="10" t="s">
        <v>801</v>
      </c>
      <c r="C42" s="10"/>
      <c r="D42" s="10"/>
      <c r="E42" s="10"/>
      <c r="F42" s="10">
        <f>SUM(F34:F41)</f>
        <v>3320</v>
      </c>
      <c r="G42" s="10">
        <f>SUM(G34:G41)</f>
        <v>259</v>
      </c>
      <c r="H42" s="10">
        <f>SUM(H34:H41)</f>
        <v>308</v>
      </c>
      <c r="I42" s="10">
        <f>SUM(I34:I41)</f>
        <v>115.5</v>
      </c>
    </row>
    <row r="44" spans="1:9" ht="42" x14ac:dyDescent="0.2">
      <c r="A44" s="7" t="s">
        <v>794</v>
      </c>
      <c r="B44" s="7" t="s">
        <v>781</v>
      </c>
      <c r="C44" s="6">
        <v>127</v>
      </c>
      <c r="D44" s="7" t="str">
        <f>VLOOKUP(C44,'Meal Library'!$A$2:$I$237,2,FALSE())</f>
        <v>Bulgogi w/ Cheesy Cauliflower Grits</v>
      </c>
      <c r="E44" s="7" t="str">
        <f>VLOOKUP(C44,'Meal Library'!$A$2:$I$237,9,FALSE())</f>
        <v>6 oz Bulgogi Beef + 1 cup Creamy Cauliflower Rice Grits + 6 oz Lemon Pepper Broccoli &amp; Carrots + 1 coin Garlic Butter. Verified via Add-to-Cart gate.</v>
      </c>
      <c r="F44" s="6">
        <f>VLOOKUP(C44,'Meal Library'!$A$2:$I$237,4,FALSE())</f>
        <v>910</v>
      </c>
      <c r="G44" s="6">
        <f>VLOOKUP(C44,'Meal Library'!$A$2:$I$237,5,FALSE())</f>
        <v>51</v>
      </c>
      <c r="H44" s="6">
        <f>VLOOKUP(C44,'Meal Library'!$A$2:$I$237,6,FALSE())</f>
        <v>65</v>
      </c>
      <c r="I44" s="6">
        <f>VLOOKUP(C44,'Meal Library'!$A$2:$I$237,7,FALSE())</f>
        <v>54</v>
      </c>
    </row>
    <row r="45" spans="1:9" ht="42" x14ac:dyDescent="0.2">
      <c r="A45" s="7"/>
      <c r="B45" s="7" t="s">
        <v>782</v>
      </c>
      <c r="C45" s="6">
        <v>105</v>
      </c>
      <c r="D45" s="7" t="str">
        <f>VLOOKUP(C45,'Meal Library'!$A$2:$I$237,2,FALSE())</f>
        <v>Hainan Chicken w/ Rice + Scallion</v>
      </c>
      <c r="E45" s="7" t="str">
        <f>VLOOKUP(C45,'Meal Library'!$A$2:$I$237,9,FALSE())</f>
        <v>6 oz Sousvide Chicken Breast + 6 oz White Rice + 6 oz Broccoli + 2 tbsp Ginger Scallion Sauce. Verified via Add-to-Cart gate.</v>
      </c>
      <c r="F45" s="6">
        <f>VLOOKUP(C45,'Meal Library'!$A$2:$I$237,4,FALSE())</f>
        <v>790</v>
      </c>
      <c r="G45" s="6">
        <f>VLOOKUP(C45,'Meal Library'!$A$2:$I$237,5,FALSE())</f>
        <v>61</v>
      </c>
      <c r="H45" s="6">
        <f>VLOOKUP(C45,'Meal Library'!$A$2:$I$237,6,FALSE())</f>
        <v>61</v>
      </c>
      <c r="I45" s="6">
        <f>VLOOKUP(C45,'Meal Library'!$A$2:$I$237,7,FALSE())</f>
        <v>34</v>
      </c>
    </row>
    <row r="46" spans="1:9" ht="28" x14ac:dyDescent="0.2">
      <c r="A46" s="7"/>
      <c r="B46" s="7" t="s">
        <v>783</v>
      </c>
      <c r="C46" s="6">
        <v>312</v>
      </c>
      <c r="D46" s="19" t="str">
        <f>VLOOKUP(C46,'Meal Library'!$A$2:$I$237,2,FALSE())</f>
        <v>BYO: Chicken Tikka + Brown Rice + Cauliflower Rice</v>
      </c>
      <c r="E46" s="19" t="str">
        <f>VLOOKUP(C46,'Meal Library'!$A$2:$I$237,9,FALSE())</f>
        <v>6 oz Chicken Tikka + 4 oz Brown Rice + 1 cup Lime and Scallion Cauliflower Rice</v>
      </c>
      <c r="F46" s="20">
        <f>VLOOKUP(C46,'Meal Library'!$A$2:$I$237,4,FALSE())</f>
        <v>615</v>
      </c>
      <c r="G46" s="20">
        <f>VLOOKUP(C46,'Meal Library'!$A$2:$I$237,5,FALSE())</f>
        <v>62</v>
      </c>
      <c r="H46" s="20">
        <f>VLOOKUP(C46,'Meal Library'!$A$2:$I$237,6,FALSE())</f>
        <v>53</v>
      </c>
      <c r="I46" s="20">
        <f>VLOOKUP(C46,'Meal Library'!$A$2:$I$237,7,FALSE())</f>
        <v>21</v>
      </c>
    </row>
    <row r="47" spans="1:9" ht="28" x14ac:dyDescent="0.2">
      <c r="A47" s="7"/>
      <c r="B47" s="7" t="s">
        <v>784</v>
      </c>
      <c r="C47" s="6">
        <v>230</v>
      </c>
      <c r="D47" s="7" t="str">
        <f>VLOOKUP(C47,'Meal Library'!$A$2:$I$237,2,FALSE())</f>
        <v>Banana (1 piece)</v>
      </c>
      <c r="E47" s="7" t="str">
        <f>VLOOKUP(C47,'Meal Library'!$A$2:$I$237,9,FALSE())</f>
        <v>1 Banana from the Fruits menu. Verified via Add-to-Cart gate at localfoodz.co/menu/fruits.</v>
      </c>
      <c r="F47" s="6">
        <f>VLOOKUP(C47,'Meal Library'!$A$2:$I$237,4,FALSE())</f>
        <v>110</v>
      </c>
      <c r="G47" s="6">
        <f>VLOOKUP(C47,'Meal Library'!$A$2:$I$237,5,FALSE())</f>
        <v>1</v>
      </c>
      <c r="H47" s="6">
        <f>VLOOKUP(C47,'Meal Library'!$A$2:$I$237,6,FALSE())</f>
        <v>27</v>
      </c>
      <c r="I47" s="6">
        <f>VLOOKUP(C47,'Meal Library'!$A$2:$I$237,7,FALSE())</f>
        <v>0</v>
      </c>
    </row>
    <row r="48" spans="1:9" ht="28" x14ac:dyDescent="0.2">
      <c r="A48" s="7"/>
      <c r="B48" s="7" t="s">
        <v>785</v>
      </c>
      <c r="C48" s="6">
        <v>231</v>
      </c>
      <c r="D48" s="7" t="str">
        <f>VLOOKUP(C48,'Meal Library'!$A$2:$I$237,2,FALSE())</f>
        <v>Apple (1 cup)</v>
      </c>
      <c r="E48" s="7" t="str">
        <f>VLOOKUP(C48,'Meal Library'!$A$2:$I$237,9,FALSE())</f>
        <v>1 Cup sliced Apple from the Fruits menu. Verified via Add-to-Cart gate at localfoodz.co/menu/fruits.</v>
      </c>
      <c r="F48" s="6">
        <f>VLOOKUP(C48,'Meal Library'!$A$2:$I$237,4,FALSE())</f>
        <v>90</v>
      </c>
      <c r="G48" s="6">
        <f>VLOOKUP(C48,'Meal Library'!$A$2:$I$237,5,FALSE())</f>
        <v>0</v>
      </c>
      <c r="H48" s="6">
        <f>VLOOKUP(C48,'Meal Library'!$A$2:$I$237,6,FALSE())</f>
        <v>25</v>
      </c>
      <c r="I48" s="6">
        <f>VLOOKUP(C48,'Meal Library'!$A$2:$I$237,7,FALSE())</f>
        <v>0</v>
      </c>
    </row>
    <row r="49" spans="1:9" x14ac:dyDescent="0.2">
      <c r="A49" s="7"/>
      <c r="B49" s="7" t="s">
        <v>786</v>
      </c>
      <c r="C49" s="6">
        <v>97</v>
      </c>
      <c r="D49" s="7" t="str">
        <f>VLOOKUP(C49,'Meal Library'!$A$2:$I$237,2,FALSE())</f>
        <v>Veg Fritter (2)</v>
      </c>
      <c r="E49" s="7" t="str">
        <f>VLOOKUP(C49,'Meal Library'!$A$2:$I$237,9,FALSE())</f>
        <v>2 fritters, no sauce. Verified via Add-to-Cart gate.</v>
      </c>
      <c r="F49" s="6">
        <f>VLOOKUP(C49,'Meal Library'!$A$2:$I$237,4,FALSE())</f>
        <v>130</v>
      </c>
      <c r="G49" s="6">
        <f>VLOOKUP(C49,'Meal Library'!$A$2:$I$237,5,FALSE())</f>
        <v>3</v>
      </c>
      <c r="H49" s="6">
        <f>VLOOKUP(C49,'Meal Library'!$A$2:$I$237,6,FALSE())</f>
        <v>30</v>
      </c>
      <c r="I49" s="6">
        <f>VLOOKUP(C49,'Meal Library'!$A$2:$I$237,7,FALSE())</f>
        <v>0</v>
      </c>
    </row>
    <row r="50" spans="1:9" ht="28" x14ac:dyDescent="0.2">
      <c r="A50" s="7"/>
      <c r="B50" s="7" t="s">
        <v>787</v>
      </c>
      <c r="C50" s="6">
        <v>8003</v>
      </c>
      <c r="D50" s="7" t="str">
        <f>VLOOKUP(C50,'Meal Library'!$A$2:$I$237,2,FALSE())</f>
        <v>Custom LF Combo: 8 oz Sousvide Chicken Breast + 4 oz White Rice</v>
      </c>
      <c r="E50" s="7" t="str">
        <f>VLOOKUP(C50,'Meal Library'!$A$2:$I$237,9,FALSE())</f>
        <v>8 oz Sousvide Chicken Breast + 4 oz White Rice  (build via Customized Meals on localfoodz.co)</v>
      </c>
      <c r="F50" s="6">
        <f>VLOOKUP(C50,'Meal Library'!$A$2:$I$237,4,FALSE())</f>
        <v>490</v>
      </c>
      <c r="G50" s="6">
        <f>VLOOKUP(C50,'Meal Library'!$A$2:$I$237,5,FALSE())</f>
        <v>73</v>
      </c>
      <c r="H50" s="6">
        <f>VLOOKUP(C50,'Meal Library'!$A$2:$I$237,6,FALSE())</f>
        <v>34</v>
      </c>
      <c r="I50" s="6">
        <f>VLOOKUP(C50,'Meal Library'!$A$2:$I$237,7,FALSE())</f>
        <v>7</v>
      </c>
    </row>
    <row r="51" spans="1:9" x14ac:dyDescent="0.2">
      <c r="A51" s="7"/>
      <c r="B51" s="7" t="s">
        <v>788</v>
      </c>
      <c r="C51" s="6">
        <v>652</v>
      </c>
      <c r="D51" s="7" t="str">
        <f>VLOOKUP(C51,'Meal Library'!$A$2:$I$237,2,FALSE())</f>
        <v>CM Spanish Rice (4oz)</v>
      </c>
      <c r="E51" s="7" t="str">
        <f>VLOOKUP(C51,'Meal Library'!$A$2:$I$237,9,FALSE())</f>
        <v>4 oz Spanish Rice from Customized Meals</v>
      </c>
      <c r="F51" s="6">
        <f>VLOOKUP(C51,'Meal Library'!$A$2:$I$237,4,FALSE())</f>
        <v>160</v>
      </c>
      <c r="G51" s="6">
        <f>VLOOKUP(C51,'Meal Library'!$A$2:$I$237,5,FALSE())</f>
        <v>3</v>
      </c>
      <c r="H51" s="6">
        <f>VLOOKUP(C51,'Meal Library'!$A$2:$I$237,6,FALSE())</f>
        <v>31</v>
      </c>
      <c r="I51" s="6">
        <f>VLOOKUP(C51,'Meal Library'!$A$2:$I$237,7,FALSE())</f>
        <v>2.5</v>
      </c>
    </row>
    <row r="52" spans="1:9" x14ac:dyDescent="0.2">
      <c r="A52" s="10" t="s">
        <v>794</v>
      </c>
      <c r="B52" s="10" t="s">
        <v>801</v>
      </c>
      <c r="C52" s="10"/>
      <c r="D52" s="10"/>
      <c r="E52" s="10"/>
      <c r="F52" s="10">
        <f>SUM(F44:F51)</f>
        <v>3295</v>
      </c>
      <c r="G52" s="10">
        <f>SUM(G44:G51)</f>
        <v>254</v>
      </c>
      <c r="H52" s="10">
        <f>SUM(H44:H51)</f>
        <v>326</v>
      </c>
      <c r="I52" s="10">
        <f>SUM(I44:I51)</f>
        <v>118.5</v>
      </c>
    </row>
    <row r="54" spans="1:9" ht="28" x14ac:dyDescent="0.2">
      <c r="A54" s="7" t="s">
        <v>795</v>
      </c>
      <c r="B54" s="7" t="s">
        <v>781</v>
      </c>
      <c r="C54" s="6">
        <v>308</v>
      </c>
      <c r="D54" s="7" t="str">
        <f>VLOOKUP(C54,'Meal Library'!$A$2:$I$237,2,FALSE())</f>
        <v>BYO: Ground Bison + Quinoa + Garlic Baked Mushrooms</v>
      </c>
      <c r="E54" s="7" t="str">
        <f>VLOOKUP(C54,'Meal Library'!$A$2:$I$237,9,FALSE())</f>
        <v>6 oz Ground Bison + 1 cup Quinoa + 4 oz Garlic Baked Mushrooms</v>
      </c>
      <c r="F54" s="6">
        <f>VLOOKUP(C54,'Meal Library'!$A$2:$I$237,4,FALSE())</f>
        <v>795</v>
      </c>
      <c r="G54" s="6">
        <f>VLOOKUP(C54,'Meal Library'!$A$2:$I$237,5,FALSE())</f>
        <v>64</v>
      </c>
      <c r="H54" s="6">
        <f>VLOOKUP(C54,'Meal Library'!$A$2:$I$237,6,FALSE())</f>
        <v>41</v>
      </c>
      <c r="I54" s="6">
        <f>VLOOKUP(C54,'Meal Library'!$A$2:$I$237,7,FALSE())</f>
        <v>42</v>
      </c>
    </row>
    <row r="55" spans="1:9" ht="42" x14ac:dyDescent="0.2">
      <c r="A55" s="7"/>
      <c r="B55" s="7" t="s">
        <v>782</v>
      </c>
      <c r="C55" s="6">
        <v>14</v>
      </c>
      <c r="D55" s="7" t="str">
        <f>VLOOKUP(C55,'Meal Library'!$A$2:$I$237,2,FALSE())</f>
        <v>Garlic Steak w/ Cauliflower Grits</v>
      </c>
      <c r="E55" s="7" t="str">
        <f>VLOOKUP(C55,'Meal Library'!$A$2:$I$237,9,FALSE())</f>
        <v>6 oz Garlic Steak + 4 oz Lemon Pepper Broccoli &amp; Carrots + 1 cup Cauliflower Rice Grits + .5 oz Garlic Herb Butter. Verified via Add-to-Cart gate.</v>
      </c>
      <c r="F55" s="6">
        <f>VLOOKUP(C55,'Meal Library'!$A$2:$I$237,4,FALSE())</f>
        <v>780</v>
      </c>
      <c r="G55" s="6">
        <f>VLOOKUP(C55,'Meal Library'!$A$2:$I$237,5,FALSE())</f>
        <v>64</v>
      </c>
      <c r="H55" s="6">
        <f>VLOOKUP(C55,'Meal Library'!$A$2:$I$237,6,FALSE())</f>
        <v>42</v>
      </c>
      <c r="I55" s="6">
        <f>VLOOKUP(C55,'Meal Library'!$A$2:$I$237,7,FALSE())</f>
        <v>43</v>
      </c>
    </row>
    <row r="56" spans="1:9" ht="42" x14ac:dyDescent="0.2">
      <c r="A56" s="7"/>
      <c r="B56" s="7" t="s">
        <v>783</v>
      </c>
      <c r="C56" s="6">
        <v>128</v>
      </c>
      <c r="D56" s="7" t="str">
        <f>VLOOKUP(C56,'Meal Library'!$A$2:$I$237,2,FALSE())</f>
        <v>Build-Your-Own Pasta Bowl</v>
      </c>
      <c r="E56" s="7" t="str">
        <f>VLOOKUP(C56,'Meal Library'!$A$2:$I$237,9,FALSE())</f>
        <v>6 oz Smoked Paprika Chicken Breast + 6 oz Whole Wheat Penne Pasta + 6 oz Broccoli + 4 tbsp Red Bell Pepper Sauce + 2 tbsp Cheddar. Verified via Add-to-Cart gate.</v>
      </c>
      <c r="F56" s="6">
        <f>VLOOKUP(C56,'Meal Library'!$A$2:$I$237,4,FALSE())</f>
        <v>650</v>
      </c>
      <c r="G56" s="6">
        <f>VLOOKUP(C56,'Meal Library'!$A$2:$I$237,5,FALSE())</f>
        <v>69</v>
      </c>
      <c r="H56" s="6">
        <f>VLOOKUP(C56,'Meal Library'!$A$2:$I$237,6,FALSE())</f>
        <v>68</v>
      </c>
      <c r="I56" s="6">
        <f>VLOOKUP(C56,'Meal Library'!$A$2:$I$237,7,FALSE())</f>
        <v>16</v>
      </c>
    </row>
    <row r="57" spans="1:9" ht="28" x14ac:dyDescent="0.2">
      <c r="A57" s="7"/>
      <c r="B57" s="7" t="s">
        <v>784</v>
      </c>
      <c r="C57" s="6">
        <v>232</v>
      </c>
      <c r="D57" s="7" t="str">
        <f>VLOOKUP(C57,'Meal Library'!$A$2:$I$237,2,FALSE())</f>
        <v>Orange (1 cup)</v>
      </c>
      <c r="E57" s="7" t="str">
        <f>VLOOKUP(C57,'Meal Library'!$A$2:$I$237,9,FALSE())</f>
        <v>1 Cup Orange segments from the Fruits menu. Verified via Add-to-Cart gate at localfoodz.co/menu/fruits.</v>
      </c>
      <c r="F57" s="6">
        <f>VLOOKUP(C57,'Meal Library'!$A$2:$I$237,4,FALSE())</f>
        <v>70</v>
      </c>
      <c r="G57" s="6">
        <f>VLOOKUP(C57,'Meal Library'!$A$2:$I$237,5,FALSE())</f>
        <v>1</v>
      </c>
      <c r="H57" s="6">
        <f>VLOOKUP(C57,'Meal Library'!$A$2:$I$237,6,FALSE())</f>
        <v>17</v>
      </c>
      <c r="I57" s="6">
        <f>VLOOKUP(C57,'Meal Library'!$A$2:$I$237,7,FALSE())</f>
        <v>0</v>
      </c>
    </row>
    <row r="58" spans="1:9" ht="28" x14ac:dyDescent="0.2">
      <c r="A58" s="7"/>
      <c r="B58" s="7" t="s">
        <v>785</v>
      </c>
      <c r="C58" s="6">
        <v>8012</v>
      </c>
      <c r="D58" s="7" t="str">
        <f>VLOOKUP(C58,'Meal Library'!$A$2:$I$237,2,FALSE())</f>
        <v>Custom LF Combo: 4 oz Smoked Paprika Chicken Breast + 8 oz White Rice</v>
      </c>
      <c r="E58" s="7" t="str">
        <f>VLOOKUP(C58,'Meal Library'!$A$2:$I$237,9,FALSE())</f>
        <v>4 oz Smoked Paprika Chicken Breast + 8 oz White Rice  (build via Customized Meals on localfoodz.co)</v>
      </c>
      <c r="F58" s="6">
        <f>VLOOKUP(C58,'Meal Library'!$A$2:$I$237,4,FALSE())</f>
        <v>470</v>
      </c>
      <c r="G58" s="6">
        <f>VLOOKUP(C58,'Meal Library'!$A$2:$I$237,5,FALSE())</f>
        <v>39</v>
      </c>
      <c r="H58" s="6">
        <f>VLOOKUP(C58,'Meal Library'!$A$2:$I$237,6,FALSE())</f>
        <v>66</v>
      </c>
      <c r="I58" s="6">
        <f>VLOOKUP(C58,'Meal Library'!$A$2:$I$237,7,FALSE())</f>
        <v>3.5</v>
      </c>
    </row>
    <row r="59" spans="1:9" ht="28" x14ac:dyDescent="0.2">
      <c r="A59" s="7"/>
      <c r="B59" s="7" t="s">
        <v>786</v>
      </c>
      <c r="C59" s="6">
        <v>8013</v>
      </c>
      <c r="D59" s="7" t="str">
        <f>VLOOKUP(C59,'Meal Library'!$A$2:$I$237,2,FALSE())</f>
        <v>Custom LF Combo: 4 oz Garlic Shrimp + 4 oz White Rice + 4 oz Spanish Rice</v>
      </c>
      <c r="E59" s="7" t="str">
        <f>VLOOKUP(C59,'Meal Library'!$A$2:$I$237,9,FALSE())</f>
        <v>4 oz Garlic Shrimp + 4 oz White Rice + 4 oz Spanish Rice  (build via Customized Meals on localfoodz.co)</v>
      </c>
      <c r="F59" s="6">
        <f>VLOOKUP(C59,'Meal Library'!$A$2:$I$237,4,FALSE())</f>
        <v>400</v>
      </c>
      <c r="G59" s="6">
        <f>VLOOKUP(C59,'Meal Library'!$A$2:$I$237,5,FALSE())</f>
        <v>22</v>
      </c>
      <c r="H59" s="6">
        <f>VLOOKUP(C59,'Meal Library'!$A$2:$I$237,6,FALSE())</f>
        <v>65</v>
      </c>
      <c r="I59" s="6">
        <f>VLOOKUP(C59,'Meal Library'!$A$2:$I$237,7,FALSE())</f>
        <v>3.5</v>
      </c>
    </row>
    <row r="60" spans="1:9" x14ac:dyDescent="0.2">
      <c r="A60" s="10" t="s">
        <v>795</v>
      </c>
      <c r="B60" s="10" t="s">
        <v>801</v>
      </c>
      <c r="C60" s="10"/>
      <c r="D60" s="10"/>
      <c r="E60" s="10"/>
      <c r="F60" s="10">
        <f>SUM(F54:F59)</f>
        <v>3165</v>
      </c>
      <c r="G60" s="10">
        <f>SUM(G54:G59)</f>
        <v>259</v>
      </c>
      <c r="H60" s="10">
        <f>SUM(H54:H59)</f>
        <v>299</v>
      </c>
      <c r="I60" s="10">
        <f>SUM(I54:I59)</f>
        <v>108</v>
      </c>
    </row>
    <row r="62" spans="1:9" ht="42" x14ac:dyDescent="0.2">
      <c r="A62" s="7" t="s">
        <v>796</v>
      </c>
      <c r="B62" s="7" t="s">
        <v>781</v>
      </c>
      <c r="C62" s="6">
        <v>127</v>
      </c>
      <c r="D62" s="7" t="str">
        <f>VLOOKUP(C62,'Meal Library'!$A$2:$I$237,2,FALSE())</f>
        <v>Bulgogi w/ Cheesy Cauliflower Grits</v>
      </c>
      <c r="E62" s="7" t="str">
        <f>VLOOKUP(C62,'Meal Library'!$A$2:$I$237,9,FALSE())</f>
        <v>6 oz Bulgogi Beef + 1 cup Creamy Cauliflower Rice Grits + 6 oz Lemon Pepper Broccoli &amp; Carrots + 1 coin Garlic Butter. Verified via Add-to-Cart gate.</v>
      </c>
      <c r="F62" s="6">
        <f>VLOOKUP(C62,'Meal Library'!$A$2:$I$237,4,FALSE())</f>
        <v>910</v>
      </c>
      <c r="G62" s="6">
        <f>VLOOKUP(C62,'Meal Library'!$A$2:$I$237,5,FALSE())</f>
        <v>51</v>
      </c>
      <c r="H62" s="6">
        <f>VLOOKUP(C62,'Meal Library'!$A$2:$I$237,6,FALSE())</f>
        <v>65</v>
      </c>
      <c r="I62" s="6">
        <f>VLOOKUP(C62,'Meal Library'!$A$2:$I$237,7,FALSE())</f>
        <v>54</v>
      </c>
    </row>
    <row r="63" spans="1:9" ht="28" x14ac:dyDescent="0.2">
      <c r="A63" s="7"/>
      <c r="B63" s="7" t="s">
        <v>782</v>
      </c>
      <c r="C63" s="6">
        <v>33</v>
      </c>
      <c r="D63" s="7" t="str">
        <f>VLOOKUP(C63,'Meal Library'!$A$2:$I$237,2,FALSE())</f>
        <v>Chicken Quesadilla</v>
      </c>
      <c r="E63" s="7" t="str">
        <f>VLOOKUP(C63,'Meal Library'!$A$2:$I$237,9,FALSE())</f>
        <v>Chicken Quesadilla + 2 tbsp Sour Cream + 2 oz Guacamole. Verified via Add-to-Cart gate.</v>
      </c>
      <c r="F63" s="6">
        <f>VLOOKUP(C63,'Meal Library'!$A$2:$I$237,4,FALSE())</f>
        <v>890</v>
      </c>
      <c r="G63" s="6">
        <f>VLOOKUP(C63,'Meal Library'!$A$2:$I$237,5,FALSE())</f>
        <v>66</v>
      </c>
      <c r="H63" s="6">
        <f>VLOOKUP(C63,'Meal Library'!$A$2:$I$237,6,FALSE())</f>
        <v>76</v>
      </c>
      <c r="I63" s="6">
        <f>VLOOKUP(C63,'Meal Library'!$A$2:$I$237,7,FALSE())</f>
        <v>35</v>
      </c>
    </row>
    <row r="64" spans="1:9" ht="42" x14ac:dyDescent="0.2">
      <c r="A64" s="7"/>
      <c r="B64" s="7" t="s">
        <v>783</v>
      </c>
      <c r="C64" s="6">
        <v>128</v>
      </c>
      <c r="D64" s="7" t="str">
        <f>VLOOKUP(C64,'Meal Library'!$A$2:$I$237,2,FALSE())</f>
        <v>Build-Your-Own Pasta Bowl</v>
      </c>
      <c r="E64" s="7" t="str">
        <f>VLOOKUP(C64,'Meal Library'!$A$2:$I$237,9,FALSE())</f>
        <v>6 oz Smoked Paprika Chicken Breast + 6 oz Whole Wheat Penne Pasta + 6 oz Broccoli + 4 tbsp Red Bell Pepper Sauce + 2 tbsp Cheddar. Verified via Add-to-Cart gate.</v>
      </c>
      <c r="F64" s="6">
        <f>VLOOKUP(C64,'Meal Library'!$A$2:$I$237,4,FALSE())</f>
        <v>650</v>
      </c>
      <c r="G64" s="6">
        <f>VLOOKUP(C64,'Meal Library'!$A$2:$I$237,5,FALSE())</f>
        <v>69</v>
      </c>
      <c r="H64" s="6">
        <f>VLOOKUP(C64,'Meal Library'!$A$2:$I$237,6,FALSE())</f>
        <v>68</v>
      </c>
      <c r="I64" s="6">
        <f>VLOOKUP(C64,'Meal Library'!$A$2:$I$237,7,FALSE())</f>
        <v>16</v>
      </c>
    </row>
    <row r="65" spans="1:9" ht="28" x14ac:dyDescent="0.2">
      <c r="A65" s="7"/>
      <c r="B65" s="7" t="s">
        <v>784</v>
      </c>
      <c r="C65" s="6">
        <v>230</v>
      </c>
      <c r="D65" s="7" t="str">
        <f>VLOOKUP(C65,'Meal Library'!$A$2:$I$237,2,FALSE())</f>
        <v>Banana (1 piece)</v>
      </c>
      <c r="E65" s="7" t="str">
        <f>VLOOKUP(C65,'Meal Library'!$A$2:$I$237,9,FALSE())</f>
        <v>1 Banana from the Fruits menu. Verified via Add-to-Cart gate at localfoodz.co/menu/fruits.</v>
      </c>
      <c r="F65" s="6">
        <f>VLOOKUP(C65,'Meal Library'!$A$2:$I$237,4,FALSE())</f>
        <v>110</v>
      </c>
      <c r="G65" s="6">
        <f>VLOOKUP(C65,'Meal Library'!$A$2:$I$237,5,FALSE())</f>
        <v>1</v>
      </c>
      <c r="H65" s="6">
        <f>VLOOKUP(C65,'Meal Library'!$A$2:$I$237,6,FALSE())</f>
        <v>27</v>
      </c>
      <c r="I65" s="6">
        <f>VLOOKUP(C65,'Meal Library'!$A$2:$I$237,7,FALSE())</f>
        <v>0</v>
      </c>
    </row>
    <row r="66" spans="1:9" ht="28" x14ac:dyDescent="0.2">
      <c r="A66" s="7"/>
      <c r="B66" s="7" t="s">
        <v>785</v>
      </c>
      <c r="C66" s="6">
        <v>232</v>
      </c>
      <c r="D66" s="7" t="str">
        <f>VLOOKUP(C66,'Meal Library'!$A$2:$I$237,2,FALSE())</f>
        <v>Orange (1 cup)</v>
      </c>
      <c r="E66" s="7" t="str">
        <f>VLOOKUP(C66,'Meal Library'!$A$2:$I$237,9,FALSE())</f>
        <v>1 Cup Orange segments from the Fruits menu. Verified via Add-to-Cart gate at localfoodz.co/menu/fruits.</v>
      </c>
      <c r="F66" s="6">
        <f>VLOOKUP(C66,'Meal Library'!$A$2:$I$237,4,FALSE())</f>
        <v>70</v>
      </c>
      <c r="G66" s="6">
        <f>VLOOKUP(C66,'Meal Library'!$A$2:$I$237,5,FALSE())</f>
        <v>1</v>
      </c>
      <c r="H66" s="6">
        <f>VLOOKUP(C66,'Meal Library'!$A$2:$I$237,6,FALSE())</f>
        <v>17</v>
      </c>
      <c r="I66" s="6">
        <f>VLOOKUP(C66,'Meal Library'!$A$2:$I$237,7,FALSE())</f>
        <v>0</v>
      </c>
    </row>
    <row r="67" spans="1:9" x14ac:dyDescent="0.2">
      <c r="A67" s="7"/>
      <c r="B67" s="7" t="s">
        <v>786</v>
      </c>
      <c r="C67" s="6">
        <v>669</v>
      </c>
      <c r="D67" s="7" t="str">
        <f>VLOOKUP(C67,'Meal Library'!$A$2:$I$237,2,FALSE())</f>
        <v>CM Veg Fritter (1)</v>
      </c>
      <c r="E67" s="7" t="str">
        <f>VLOOKUP(C67,'Meal Library'!$A$2:$I$237,9,FALSE())</f>
        <v>1 Veg Fritter from Customized Meals</v>
      </c>
      <c r="F67" s="6">
        <f>VLOOKUP(C67,'Meal Library'!$A$2:$I$237,4,FALSE())</f>
        <v>70</v>
      </c>
      <c r="G67" s="6">
        <f>VLOOKUP(C67,'Meal Library'!$A$2:$I$237,5,FALSE())</f>
        <v>2</v>
      </c>
      <c r="H67" s="6">
        <f>VLOOKUP(C67,'Meal Library'!$A$2:$I$237,6,FALSE())</f>
        <v>15</v>
      </c>
      <c r="I67" s="6">
        <f>VLOOKUP(C67,'Meal Library'!$A$2:$I$237,7,FALSE())</f>
        <v>0</v>
      </c>
    </row>
    <row r="68" spans="1:9" ht="28" x14ac:dyDescent="0.2">
      <c r="A68" s="7"/>
      <c r="B68" s="7" t="s">
        <v>787</v>
      </c>
      <c r="C68" s="6">
        <v>8014</v>
      </c>
      <c r="D68" s="7" t="str">
        <f>VLOOKUP(C68,'Meal Library'!$A$2:$I$237,2,FALSE())</f>
        <v>Custom LF Combo: 4 oz Teriyaki Chicken Breast + 4 oz Spanish Rice</v>
      </c>
      <c r="E68" s="7" t="str">
        <f>VLOOKUP(C68,'Meal Library'!$A$2:$I$237,9,FALSE())</f>
        <v>4 oz Teriyaki Chicken Breast + 4 oz Spanish Rice  (build via Customized Meals on localfoodz.co)</v>
      </c>
      <c r="F68" s="6">
        <f>VLOOKUP(C68,'Meal Library'!$A$2:$I$237,4,FALSE())</f>
        <v>350</v>
      </c>
      <c r="G68" s="6">
        <f>VLOOKUP(C68,'Meal Library'!$A$2:$I$237,5,FALSE())</f>
        <v>38</v>
      </c>
      <c r="H68" s="6">
        <f>VLOOKUP(C68,'Meal Library'!$A$2:$I$237,6,FALSE())</f>
        <v>35</v>
      </c>
      <c r="I68" s="6">
        <f>VLOOKUP(C68,'Meal Library'!$A$2:$I$237,7,FALSE())</f>
        <v>6</v>
      </c>
    </row>
    <row r="69" spans="1:9" ht="28" x14ac:dyDescent="0.2">
      <c r="A69" s="7"/>
      <c r="B69" s="7" t="s">
        <v>788</v>
      </c>
      <c r="C69" s="6">
        <v>8015</v>
      </c>
      <c r="D69" s="7" t="str">
        <f>VLOOKUP(C69,'Meal Library'!$A$2:$I$237,2,FALSE())</f>
        <v>Custom LF Combo: 4 oz Ginger Soy Tilapia + 4 oz Roasted Herb Potatoes</v>
      </c>
      <c r="E69" s="7" t="str">
        <f>VLOOKUP(C69,'Meal Library'!$A$2:$I$237,9,FALSE())</f>
        <v>4 oz Ginger Soy Tilapia + 4 oz Roasted Herb Potatoes  (build via Customized Meals on localfoodz.co)</v>
      </c>
      <c r="F69" s="6">
        <f>VLOOKUP(C69,'Meal Library'!$A$2:$I$237,4,FALSE())</f>
        <v>250</v>
      </c>
      <c r="G69" s="6">
        <f>VLOOKUP(C69,'Meal Library'!$A$2:$I$237,5,FALSE())</f>
        <v>30</v>
      </c>
      <c r="H69" s="6">
        <f>VLOOKUP(C69,'Meal Library'!$A$2:$I$237,6,FALSE())</f>
        <v>24</v>
      </c>
      <c r="I69" s="6">
        <f>VLOOKUP(C69,'Meal Library'!$A$2:$I$237,7,FALSE())</f>
        <v>5</v>
      </c>
    </row>
    <row r="70" spans="1:9" x14ac:dyDescent="0.2">
      <c r="A70" s="10" t="s">
        <v>796</v>
      </c>
      <c r="B70" s="10" t="s">
        <v>801</v>
      </c>
      <c r="C70" s="10"/>
      <c r="D70" s="10"/>
      <c r="E70" s="10"/>
      <c r="F70" s="10">
        <f>SUM(F62:F69)</f>
        <v>3300</v>
      </c>
      <c r="G70" s="10">
        <f>SUM(G62:G69)</f>
        <v>258</v>
      </c>
      <c r="H70" s="10">
        <f>SUM(H62:H69)</f>
        <v>327</v>
      </c>
      <c r="I70" s="10">
        <f>SUM(I62:I69)</f>
        <v>116</v>
      </c>
    </row>
    <row r="72" spans="1:9" x14ac:dyDescent="0.2">
      <c r="A72" s="11"/>
      <c r="B72" s="11" t="s">
        <v>797</v>
      </c>
      <c r="C72" s="11"/>
      <c r="D72" s="11"/>
      <c r="E72" s="11"/>
      <c r="F72" s="11">
        <f>AVERAGE(F12,F21,F32,F42,F52,F60,F70)</f>
        <v>3251.4285714285716</v>
      </c>
      <c r="G72" s="11">
        <f>AVERAGE(G12,G21,G32,G42,G52,G60,G70)</f>
        <v>248</v>
      </c>
      <c r="H72" s="11">
        <f>AVERAGE(H12,H21,H32,H42,H52,H60,H70)</f>
        <v>329.57142857142856</v>
      </c>
      <c r="I72" s="11">
        <f>AVERAGE(I12,I21,I32,I42,I52,I60,I70)</f>
        <v>109.92857142857143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zoomScaleNormal="100" workbookViewId="0">
      <pane ySplit="4" topLeftCell="A49" activePane="bottomLeft" state="frozen"/>
      <selection pane="bottomLeft" activeCell="F57" sqref="F57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802</v>
      </c>
      <c r="C1" s="9" t="s">
        <v>803</v>
      </c>
      <c r="F1" s="9" t="s">
        <v>804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41</v>
      </c>
      <c r="D5" s="7" t="str">
        <f>VLOOKUP(C5,'Meal Library'!$A$2:$I$237,2,FALSE())</f>
        <v>Chicken Tikka w/ Rice and Veg</v>
      </c>
      <c r="E5" s="7" t="str">
        <f>VLOOKUP(C5,'Meal Library'!$A$2:$I$237,9,FALSE())</f>
        <v>6 oz Chicken Tikka + 6 oz White Rice + 6 oz Fajita Veg Mix + 2 tbsp Cilantro Lime Sauce. Verified via Add-to-Cart gate.</v>
      </c>
      <c r="F5" s="6">
        <f>VLOOKUP(C5,'Meal Library'!$A$2:$I$237,4,FALSE())</f>
        <v>810</v>
      </c>
      <c r="G5" s="6">
        <f>VLOOKUP(C5,'Meal Library'!$A$2:$I$237,5,FALSE())</f>
        <v>63</v>
      </c>
      <c r="H5" s="6">
        <f>VLOOKUP(C5,'Meal Library'!$A$2:$I$237,6,FALSE())</f>
        <v>77</v>
      </c>
      <c r="I5" s="6">
        <f>VLOOKUP(C5,'Meal Library'!$A$2:$I$237,7,FALSE())</f>
        <v>29</v>
      </c>
    </row>
    <row r="6" spans="1:9" ht="28" x14ac:dyDescent="0.2">
      <c r="A6" s="7"/>
      <c r="B6" s="7" t="s">
        <v>782</v>
      </c>
      <c r="C6" s="6">
        <v>33</v>
      </c>
      <c r="D6" s="7" t="str">
        <f>VLOOKUP(C6,'Meal Library'!$A$2:$I$237,2,FALSE())</f>
        <v>Chicken Quesadilla</v>
      </c>
      <c r="E6" s="7" t="str">
        <f>VLOOKUP(C6,'Meal Library'!$A$2:$I$237,9,FALSE())</f>
        <v>Chicken Quesadilla + 2 tbsp Sour Cream + 2 oz Guacamole. Verified via Add-to-Cart gate.</v>
      </c>
      <c r="F6" s="6">
        <f>VLOOKUP(C6,'Meal Library'!$A$2:$I$237,4,FALSE())</f>
        <v>890</v>
      </c>
      <c r="G6" s="6">
        <f>VLOOKUP(C6,'Meal Library'!$A$2:$I$237,5,FALSE())</f>
        <v>66</v>
      </c>
      <c r="H6" s="6">
        <f>VLOOKUP(C6,'Meal Library'!$A$2:$I$237,6,FALSE())</f>
        <v>76</v>
      </c>
      <c r="I6" s="6">
        <f>VLOOKUP(C6,'Meal Library'!$A$2:$I$237,7,FALSE())</f>
        <v>35</v>
      </c>
    </row>
    <row r="7" spans="1:9" ht="28" x14ac:dyDescent="0.2">
      <c r="A7" s="7"/>
      <c r="B7" s="7" t="s">
        <v>783</v>
      </c>
      <c r="C7" s="6">
        <v>82</v>
      </c>
      <c r="D7" s="7" t="str">
        <f>VLOOKUP(C7,'Meal Library'!$A$2:$I$237,2,FALSE())</f>
        <v>Mediterranean Pesto Pasta Salad</v>
      </c>
      <c r="E7" s="7" t="str">
        <f>VLOOKUP(C7,'Meal Library'!$A$2:$I$237,9,FALSE())</f>
        <v>6 oz Sous vide Chicken Breast + Mediterranean Pesto Pasta. Verified via Add-to-Cart gate.</v>
      </c>
      <c r="F7" s="6">
        <f>VLOOKUP(C7,'Meal Library'!$A$2:$I$237,4,FALSE())</f>
        <v>890</v>
      </c>
      <c r="G7" s="6">
        <f>VLOOKUP(C7,'Meal Library'!$A$2:$I$237,5,FALSE())</f>
        <v>72</v>
      </c>
      <c r="H7" s="6">
        <f>VLOOKUP(C7,'Meal Library'!$A$2:$I$237,6,FALSE())</f>
        <v>71</v>
      </c>
      <c r="I7" s="6">
        <f>VLOOKUP(C7,'Meal Library'!$A$2:$I$237,7,FALSE())</f>
        <v>39</v>
      </c>
    </row>
    <row r="8" spans="1:9" x14ac:dyDescent="0.2">
      <c r="A8" s="7"/>
      <c r="B8" s="7" t="s">
        <v>784</v>
      </c>
      <c r="C8" s="6">
        <v>96</v>
      </c>
      <c r="D8" s="7" t="str">
        <f>VLOOKUP(C8,'Meal Library'!$A$2:$I$237,2,FALSE())</f>
        <v>Pumpkin Muffins (2)</v>
      </c>
      <c r="E8" s="7" t="str">
        <f>VLOOKUP(C8,'Meal Library'!$A$2:$I$237,9,FALSE())</f>
        <v>2 muffins (smallest serving). Verified via Add-to-Cart gate.</v>
      </c>
      <c r="F8" s="6">
        <f>VLOOKUP(C8,'Meal Library'!$A$2:$I$237,4,FALSE())</f>
        <v>140</v>
      </c>
      <c r="G8" s="6">
        <f>VLOOKUP(C8,'Meal Library'!$A$2:$I$237,5,FALSE())</f>
        <v>12</v>
      </c>
      <c r="H8" s="6">
        <f>VLOOKUP(C8,'Meal Library'!$A$2:$I$237,6,FALSE())</f>
        <v>44</v>
      </c>
      <c r="I8" s="6">
        <f>VLOOKUP(C8,'Meal Library'!$A$2:$I$237,7,FALSE())</f>
        <v>8</v>
      </c>
    </row>
    <row r="9" spans="1:9" ht="28" x14ac:dyDescent="0.2">
      <c r="A9" s="7"/>
      <c r="B9" s="7" t="s">
        <v>785</v>
      </c>
      <c r="C9" s="6">
        <v>8000</v>
      </c>
      <c r="D9" s="7" t="str">
        <f>VLOOKUP(C9,'Meal Library'!$A$2:$I$237,2,FALSE())</f>
        <v>Custom LF Combo: 8 oz White Rice</v>
      </c>
      <c r="E9" s="7" t="str">
        <f>VLOOKUP(C9,'Meal Library'!$A$2:$I$237,9,FALSE())</f>
        <v>8 oz White Rice  (build via Customized Meals on localfoodz.co)</v>
      </c>
      <c r="F9" s="6">
        <f>VLOOKUP(C9,'Meal Library'!$A$2:$I$237,4,FALSE())</f>
        <v>300</v>
      </c>
      <c r="G9" s="6">
        <f>VLOOKUP(C9,'Meal Library'!$A$2:$I$237,5,FALSE())</f>
        <v>6</v>
      </c>
      <c r="H9" s="6">
        <f>VLOOKUP(C9,'Meal Library'!$A$2:$I$237,6,FALSE())</f>
        <v>64</v>
      </c>
      <c r="I9" s="6">
        <f>VLOOKUP(C9,'Meal Library'!$A$2:$I$237,7,FALSE())</f>
        <v>0</v>
      </c>
    </row>
    <row r="10" spans="1:9" ht="28" x14ac:dyDescent="0.2">
      <c r="A10" s="7"/>
      <c r="B10" s="7" t="s">
        <v>786</v>
      </c>
      <c r="C10" s="6">
        <v>651</v>
      </c>
      <c r="D10" s="7" t="str">
        <f>VLOOKUP(C10,'Meal Library'!$A$2:$I$237,2,FALSE())</f>
        <v>CM White Rice (4oz)</v>
      </c>
      <c r="E10" s="7" t="str">
        <f>VLOOKUP(C10,'Meal Library'!$A$2:$I$237,9,FALSE())</f>
        <v>4 oz White Rice (Steamed Jasmine Rice) from Customized Meals</v>
      </c>
      <c r="F10" s="6">
        <f>VLOOKUP(C10,'Meal Library'!$A$2:$I$237,4,FALSE())</f>
        <v>150</v>
      </c>
      <c r="G10" s="6">
        <f>VLOOKUP(C10,'Meal Library'!$A$2:$I$237,5,FALSE())</f>
        <v>3</v>
      </c>
      <c r="H10" s="6">
        <f>VLOOKUP(C10,'Meal Library'!$A$2:$I$237,6,FALSE())</f>
        <v>32</v>
      </c>
      <c r="I10" s="6">
        <f>VLOOKUP(C10,'Meal Library'!$A$2:$I$237,7,FALSE())</f>
        <v>0</v>
      </c>
    </row>
    <row r="11" spans="1:9" x14ac:dyDescent="0.2">
      <c r="A11" s="10" t="s">
        <v>780</v>
      </c>
      <c r="B11" s="10" t="s">
        <v>805</v>
      </c>
      <c r="C11" s="10"/>
      <c r="D11" s="10"/>
      <c r="E11" s="10"/>
      <c r="F11" s="10">
        <f>SUM(F5:F10)</f>
        <v>3180</v>
      </c>
      <c r="G11" s="10">
        <f>SUM(G5:G10)</f>
        <v>222</v>
      </c>
      <c r="H11" s="10">
        <f>SUM(H5:H10)</f>
        <v>364</v>
      </c>
      <c r="I11" s="10">
        <f>SUM(I5:I10)</f>
        <v>111</v>
      </c>
    </row>
    <row r="13" spans="1:9" ht="28" x14ac:dyDescent="0.2">
      <c r="A13" s="7" t="s">
        <v>790</v>
      </c>
      <c r="B13" s="7" t="s">
        <v>781</v>
      </c>
      <c r="C13" s="6">
        <v>33</v>
      </c>
      <c r="D13" s="7" t="str">
        <f>VLOOKUP(C13,'Meal Library'!$A$2:$I$237,2,FALSE())</f>
        <v>Chicken Quesadilla</v>
      </c>
      <c r="E13" s="7" t="str">
        <f>VLOOKUP(C13,'Meal Library'!$A$2:$I$237,9,FALSE())</f>
        <v>Chicken Quesadilla + 2 tbsp Sour Cream + 2 oz Guacamole. Verified via Add-to-Cart gate.</v>
      </c>
      <c r="F13" s="6">
        <f>VLOOKUP(C13,'Meal Library'!$A$2:$I$237,4,FALSE())</f>
        <v>890</v>
      </c>
      <c r="G13" s="6">
        <f>VLOOKUP(C13,'Meal Library'!$A$2:$I$237,5,FALSE())</f>
        <v>66</v>
      </c>
      <c r="H13" s="6">
        <f>VLOOKUP(C13,'Meal Library'!$A$2:$I$237,6,FALSE())</f>
        <v>76</v>
      </c>
      <c r="I13" s="6">
        <f>VLOOKUP(C13,'Meal Library'!$A$2:$I$237,7,FALSE())</f>
        <v>35</v>
      </c>
    </row>
    <row r="14" spans="1:9" ht="28" x14ac:dyDescent="0.2">
      <c r="A14" s="7"/>
      <c r="B14" s="7" t="s">
        <v>782</v>
      </c>
      <c r="C14" s="6">
        <v>41</v>
      </c>
      <c r="D14" s="7" t="str">
        <f>VLOOKUP(C14,'Meal Library'!$A$2:$I$237,2,FALSE())</f>
        <v>Chicken Tikka w/ Rice and Veg</v>
      </c>
      <c r="E14" s="7" t="str">
        <f>VLOOKUP(C14,'Meal Library'!$A$2:$I$237,9,FALSE())</f>
        <v>6 oz Chicken Tikka + 6 oz White Rice + 6 oz Fajita Veg Mix + 2 tbsp Cilantro Lime Sauce. Verified via Add-to-Cart gate.</v>
      </c>
      <c r="F14" s="6">
        <f>VLOOKUP(C14,'Meal Library'!$A$2:$I$237,4,FALSE())</f>
        <v>810</v>
      </c>
      <c r="G14" s="6">
        <f>VLOOKUP(C14,'Meal Library'!$A$2:$I$237,5,FALSE())</f>
        <v>63</v>
      </c>
      <c r="H14" s="6">
        <f>VLOOKUP(C14,'Meal Library'!$A$2:$I$237,6,FALSE())</f>
        <v>77</v>
      </c>
      <c r="I14" s="6">
        <f>VLOOKUP(C14,'Meal Library'!$A$2:$I$237,7,FALSE())</f>
        <v>29</v>
      </c>
    </row>
    <row r="15" spans="1:9" ht="42" x14ac:dyDescent="0.2">
      <c r="A15" s="7"/>
      <c r="B15" s="7" t="s">
        <v>783</v>
      </c>
      <c r="C15" s="6">
        <v>108</v>
      </c>
      <c r="D15" s="7" t="str">
        <f>VLOOKUP(C15,'Meal Library'!$A$2:$I$237,2,FALSE())</f>
        <v>Burger Bowl</v>
      </c>
      <c r="E15" s="7" t="str">
        <f>VLOOKUP(C15,'Meal Library'!$A$2:$I$237,9,FALSE())</f>
        <v>6 oz Ground Beef + 2 oz Lettuce + 6 oz Roasted Yams + 1 cup Pico de Gallo + .25 cup Cheesy Cream Sauce. Verified via Add-to-Cart gate.</v>
      </c>
      <c r="F15" s="6">
        <f>VLOOKUP(C15,'Meal Library'!$A$2:$I$237,4,FALSE())</f>
        <v>770</v>
      </c>
      <c r="G15" s="6">
        <f>VLOOKUP(C15,'Meal Library'!$A$2:$I$237,5,FALSE())</f>
        <v>44</v>
      </c>
      <c r="H15" s="6">
        <f>VLOOKUP(C15,'Meal Library'!$A$2:$I$237,6,FALSE())</f>
        <v>62</v>
      </c>
      <c r="I15" s="6">
        <f>VLOOKUP(C15,'Meal Library'!$A$2:$I$237,7,FALSE())</f>
        <v>37</v>
      </c>
    </row>
    <row r="16" spans="1:9" x14ac:dyDescent="0.2">
      <c r="A16" s="7"/>
      <c r="B16" s="7" t="s">
        <v>784</v>
      </c>
      <c r="C16" s="6">
        <v>96</v>
      </c>
      <c r="D16" s="7" t="str">
        <f>VLOOKUP(C16,'Meal Library'!$A$2:$I$237,2,FALSE())</f>
        <v>Pumpkin Muffins (2)</v>
      </c>
      <c r="E16" s="7" t="str">
        <f>VLOOKUP(C16,'Meal Library'!$A$2:$I$237,9,FALSE())</f>
        <v>2 muffins (smallest serving). Verified via Add-to-Cart gate.</v>
      </c>
      <c r="F16" s="6">
        <f>VLOOKUP(C16,'Meal Library'!$A$2:$I$237,4,FALSE())</f>
        <v>140</v>
      </c>
      <c r="G16" s="6">
        <f>VLOOKUP(C16,'Meal Library'!$A$2:$I$237,5,FALSE())</f>
        <v>12</v>
      </c>
      <c r="H16" s="6">
        <f>VLOOKUP(C16,'Meal Library'!$A$2:$I$237,6,FALSE())</f>
        <v>44</v>
      </c>
      <c r="I16" s="6">
        <f>VLOOKUP(C16,'Meal Library'!$A$2:$I$237,7,FALSE())</f>
        <v>8</v>
      </c>
    </row>
    <row r="17" spans="1:9" x14ac:dyDescent="0.2">
      <c r="A17" s="7"/>
      <c r="B17" s="7" t="s">
        <v>785</v>
      </c>
      <c r="C17" s="6">
        <v>95</v>
      </c>
      <c r="D17" s="7" t="str">
        <f>VLOOKUP(C17,'Meal Library'!$A$2:$I$237,2,FALSE())</f>
        <v>Edamame</v>
      </c>
      <c r="E17" s="7" t="str">
        <f>VLOOKUP(C17,'Meal Library'!$A$2:$I$237,9,FALSE())</f>
        <v>Edamame (single-option dish)</v>
      </c>
      <c r="F17" s="6">
        <f>VLOOKUP(C17,'Meal Library'!$A$2:$I$237,4,FALSE())</f>
        <v>190</v>
      </c>
      <c r="G17" s="6">
        <f>VLOOKUP(C17,'Meal Library'!$A$2:$I$237,5,FALSE())</f>
        <v>18</v>
      </c>
      <c r="H17" s="6">
        <f>VLOOKUP(C17,'Meal Library'!$A$2:$I$237,6,FALSE())</f>
        <v>14</v>
      </c>
      <c r="I17" s="6">
        <f>VLOOKUP(C17,'Meal Library'!$A$2:$I$237,7,FALSE())</f>
        <v>8</v>
      </c>
    </row>
    <row r="18" spans="1:9" ht="28" x14ac:dyDescent="0.2">
      <c r="A18" s="7"/>
      <c r="B18" s="7" t="s">
        <v>786</v>
      </c>
      <c r="C18" s="6">
        <v>8000</v>
      </c>
      <c r="D18" s="7" t="str">
        <f>VLOOKUP(C18,'Meal Library'!$A$2:$I$237,2,FALSE())</f>
        <v>Custom LF Combo: 8 oz White Rice</v>
      </c>
      <c r="E18" s="7" t="str">
        <f>VLOOKUP(C18,'Meal Library'!$A$2:$I$237,9,FALSE())</f>
        <v>8 oz White Rice  (build via Customized Meals on localfoodz.co)</v>
      </c>
      <c r="F18" s="6">
        <f>VLOOKUP(C18,'Meal Library'!$A$2:$I$237,4,FALSE())</f>
        <v>300</v>
      </c>
      <c r="G18" s="6">
        <f>VLOOKUP(C18,'Meal Library'!$A$2:$I$237,5,FALSE())</f>
        <v>6</v>
      </c>
      <c r="H18" s="6">
        <f>VLOOKUP(C18,'Meal Library'!$A$2:$I$237,6,FALSE())</f>
        <v>64</v>
      </c>
      <c r="I18" s="6">
        <f>VLOOKUP(C18,'Meal Library'!$A$2:$I$237,7,FALSE())</f>
        <v>0</v>
      </c>
    </row>
    <row r="19" spans="1:9" x14ac:dyDescent="0.2">
      <c r="A19" s="10" t="s">
        <v>790</v>
      </c>
      <c r="B19" s="10" t="s">
        <v>805</v>
      </c>
      <c r="C19" s="10"/>
      <c r="D19" s="10"/>
      <c r="E19" s="10"/>
      <c r="F19" s="10">
        <f>SUM(F13:F18)</f>
        <v>3100</v>
      </c>
      <c r="G19" s="10">
        <f>SUM(G13:G18)</f>
        <v>209</v>
      </c>
      <c r="H19" s="10">
        <f>SUM(H13:H18)</f>
        <v>337</v>
      </c>
      <c r="I19" s="10">
        <f>SUM(I13:I18)</f>
        <v>117</v>
      </c>
    </row>
    <row r="21" spans="1:9" ht="28" x14ac:dyDescent="0.2">
      <c r="A21" s="7" t="s">
        <v>791</v>
      </c>
      <c r="B21" s="7" t="s">
        <v>781</v>
      </c>
      <c r="C21" s="6">
        <v>308</v>
      </c>
      <c r="D21" s="7" t="str">
        <f>VLOOKUP(C21,'Meal Library'!$A$2:$I$237,2,FALSE())</f>
        <v>BYO: Ground Bison + Quinoa + Garlic Baked Mushrooms</v>
      </c>
      <c r="E21" s="7" t="str">
        <f>VLOOKUP(C21,'Meal Library'!$A$2:$I$237,9,FALSE())</f>
        <v>6 oz Ground Bison + 1 cup Quinoa + 4 oz Garlic Baked Mushrooms</v>
      </c>
      <c r="F21" s="6">
        <f>VLOOKUP(C21,'Meal Library'!$A$2:$I$237,4,FALSE())</f>
        <v>795</v>
      </c>
      <c r="G21" s="6">
        <f>VLOOKUP(C21,'Meal Library'!$A$2:$I$237,5,FALSE())</f>
        <v>64</v>
      </c>
      <c r="H21" s="6">
        <f>VLOOKUP(C21,'Meal Library'!$A$2:$I$237,6,FALSE())</f>
        <v>41</v>
      </c>
      <c r="I21" s="6">
        <f>VLOOKUP(C21,'Meal Library'!$A$2:$I$237,7,FALSE())</f>
        <v>42</v>
      </c>
    </row>
    <row r="22" spans="1:9" ht="28" x14ac:dyDescent="0.2">
      <c r="A22" s="7"/>
      <c r="B22" s="7" t="s">
        <v>782</v>
      </c>
      <c r="C22" s="6">
        <v>82</v>
      </c>
      <c r="D22" s="7" t="str">
        <f>VLOOKUP(C22,'Meal Library'!$A$2:$I$237,2,FALSE())</f>
        <v>Mediterranean Pesto Pasta Salad</v>
      </c>
      <c r="E22" s="7" t="str">
        <f>VLOOKUP(C22,'Meal Library'!$A$2:$I$237,9,FALSE())</f>
        <v>6 oz Sous vide Chicken Breast + Mediterranean Pesto Pasta. Verified via Add-to-Cart gate.</v>
      </c>
      <c r="F22" s="6">
        <f>VLOOKUP(C22,'Meal Library'!$A$2:$I$237,4,FALSE())</f>
        <v>890</v>
      </c>
      <c r="G22" s="6">
        <f>VLOOKUP(C22,'Meal Library'!$A$2:$I$237,5,FALSE())</f>
        <v>72</v>
      </c>
      <c r="H22" s="6">
        <f>VLOOKUP(C22,'Meal Library'!$A$2:$I$237,6,FALSE())</f>
        <v>71</v>
      </c>
      <c r="I22" s="6">
        <f>VLOOKUP(C22,'Meal Library'!$A$2:$I$237,7,FALSE())</f>
        <v>39</v>
      </c>
    </row>
    <row r="23" spans="1:9" ht="42" x14ac:dyDescent="0.2">
      <c r="A23" s="7"/>
      <c r="B23" s="7" t="s">
        <v>783</v>
      </c>
      <c r="C23" s="6">
        <v>78</v>
      </c>
      <c r="D23" s="7" t="str">
        <f>VLOOKUP(C23,'Meal Library'!$A$2:$I$237,2,FALSE())</f>
        <v>Oven-Baked Chicken Parmesan</v>
      </c>
      <c r="E23" s="7" t="str">
        <f>VLOOKUP(C23,'Meal Library'!$A$2:$I$237,9,FALSE())</f>
        <v>1 unit Chicken Parmesan + 3 oz Broccoli &amp; Carrots (no pasta — whole wheat breading on chicken). Verified via Add-to-Cart gate.</v>
      </c>
      <c r="F23" s="6">
        <f>VLOOKUP(C23,'Meal Library'!$A$2:$I$237,4,FALSE())</f>
        <v>780</v>
      </c>
      <c r="G23" s="6">
        <f>VLOOKUP(C23,'Meal Library'!$A$2:$I$237,5,FALSE())</f>
        <v>71</v>
      </c>
      <c r="H23" s="6">
        <f>VLOOKUP(C23,'Meal Library'!$A$2:$I$237,6,FALSE())</f>
        <v>64</v>
      </c>
      <c r="I23" s="6">
        <f>VLOOKUP(C23,'Meal Library'!$A$2:$I$237,7,FALSE())</f>
        <v>26</v>
      </c>
    </row>
    <row r="24" spans="1:9" ht="28" x14ac:dyDescent="0.2">
      <c r="A24" s="7"/>
      <c r="B24" s="7" t="s">
        <v>784</v>
      </c>
      <c r="C24" s="6">
        <v>231</v>
      </c>
      <c r="D24" s="7" t="str">
        <f>VLOOKUP(C24,'Meal Library'!$A$2:$I$237,2,FALSE())</f>
        <v>Apple (1 cup)</v>
      </c>
      <c r="E24" s="7" t="str">
        <f>VLOOKUP(C24,'Meal Library'!$A$2:$I$237,9,FALSE())</f>
        <v>1 Cup sliced Apple from the Fruits menu. Verified via Add-to-Cart gate at localfoodz.co/menu/fruits.</v>
      </c>
      <c r="F24" s="6">
        <f>VLOOKUP(C24,'Meal Library'!$A$2:$I$237,4,FALSE())</f>
        <v>90</v>
      </c>
      <c r="G24" s="6">
        <f>VLOOKUP(C24,'Meal Library'!$A$2:$I$237,5,FALSE())</f>
        <v>0</v>
      </c>
      <c r="H24" s="6">
        <f>VLOOKUP(C24,'Meal Library'!$A$2:$I$237,6,FALSE())</f>
        <v>25</v>
      </c>
      <c r="I24" s="6">
        <f>VLOOKUP(C24,'Meal Library'!$A$2:$I$237,7,FALSE())</f>
        <v>0</v>
      </c>
    </row>
    <row r="25" spans="1:9" x14ac:dyDescent="0.2">
      <c r="A25" s="7"/>
      <c r="B25" s="7" t="s">
        <v>785</v>
      </c>
      <c r="C25" s="6">
        <v>669</v>
      </c>
      <c r="D25" s="7" t="str">
        <f>VLOOKUP(C25,'Meal Library'!$A$2:$I$237,2,FALSE())</f>
        <v>CM Veg Fritter (1)</v>
      </c>
      <c r="E25" s="7" t="str">
        <f>VLOOKUP(C25,'Meal Library'!$A$2:$I$237,9,FALSE())</f>
        <v>1 Veg Fritter from Customized Meals</v>
      </c>
      <c r="F25" s="6">
        <f>VLOOKUP(C25,'Meal Library'!$A$2:$I$237,4,FALSE())</f>
        <v>70</v>
      </c>
      <c r="G25" s="6">
        <f>VLOOKUP(C25,'Meal Library'!$A$2:$I$237,5,FALSE())</f>
        <v>2</v>
      </c>
      <c r="H25" s="6">
        <f>VLOOKUP(C25,'Meal Library'!$A$2:$I$237,6,FALSE())</f>
        <v>15</v>
      </c>
      <c r="I25" s="6">
        <f>VLOOKUP(C25,'Meal Library'!$A$2:$I$237,7,FALSE())</f>
        <v>0</v>
      </c>
    </row>
    <row r="26" spans="1:9" ht="28" x14ac:dyDescent="0.2">
      <c r="A26" s="7"/>
      <c r="B26" s="7" t="s">
        <v>786</v>
      </c>
      <c r="C26" s="6">
        <v>8016</v>
      </c>
      <c r="D26" s="7" t="str">
        <f>VLOOKUP(C26,'Meal Library'!$A$2:$I$237,2,FALSE())</f>
        <v>Custom LF Combo: 4 oz Teriyaki Chicken Thigh + 8 oz White Rice</v>
      </c>
      <c r="E26" s="7" t="str">
        <f>VLOOKUP(C26,'Meal Library'!$A$2:$I$237,9,FALSE())</f>
        <v>4 oz Teriyaki Chicken Thigh + 8 oz White Rice  (build via Customized Meals on localfoodz.co)</v>
      </c>
      <c r="F26" s="6">
        <f>VLOOKUP(C26,'Meal Library'!$A$2:$I$237,4,FALSE())</f>
        <v>470</v>
      </c>
      <c r="G26" s="6">
        <f>VLOOKUP(C26,'Meal Library'!$A$2:$I$237,5,FALSE())</f>
        <v>29</v>
      </c>
      <c r="H26" s="6">
        <f>VLOOKUP(C26,'Meal Library'!$A$2:$I$237,6,FALSE())</f>
        <v>72</v>
      </c>
      <c r="I26" s="6">
        <f>VLOOKUP(C26,'Meal Library'!$A$2:$I$237,7,FALSE())</f>
        <v>4.5</v>
      </c>
    </row>
    <row r="27" spans="1:9" x14ac:dyDescent="0.2">
      <c r="A27" s="10" t="s">
        <v>791</v>
      </c>
      <c r="B27" s="10" t="s">
        <v>805</v>
      </c>
      <c r="C27" s="10"/>
      <c r="D27" s="10"/>
      <c r="E27" s="10"/>
      <c r="F27" s="10">
        <f>SUM(F21:F26)</f>
        <v>3095</v>
      </c>
      <c r="G27" s="10">
        <f>SUM(G21:G26)</f>
        <v>238</v>
      </c>
      <c r="H27" s="10">
        <f>SUM(H21:H26)</f>
        <v>288</v>
      </c>
      <c r="I27" s="10">
        <f>SUM(I21:I26)</f>
        <v>111.5</v>
      </c>
    </row>
    <row r="29" spans="1:9" ht="42" x14ac:dyDescent="0.2">
      <c r="A29" s="7" t="s">
        <v>793</v>
      </c>
      <c r="B29" s="7" t="s">
        <v>781</v>
      </c>
      <c r="C29" s="6">
        <v>105</v>
      </c>
      <c r="D29" s="7" t="str">
        <f>VLOOKUP(C29,'Meal Library'!$A$2:$I$237,2,FALSE())</f>
        <v>Hainan Chicken w/ Rice + Scallion</v>
      </c>
      <c r="E29" s="7" t="str">
        <f>VLOOKUP(C29,'Meal Library'!$A$2:$I$237,9,FALSE())</f>
        <v>6 oz Sousvide Chicken Breast + 6 oz White Rice + 6 oz Broccoli + 2 tbsp Ginger Scallion Sauce. Verified via Add-to-Cart gate.</v>
      </c>
      <c r="F29" s="6">
        <f>VLOOKUP(C29,'Meal Library'!$A$2:$I$237,4,FALSE())</f>
        <v>790</v>
      </c>
      <c r="G29" s="6">
        <f>VLOOKUP(C29,'Meal Library'!$A$2:$I$237,5,FALSE())</f>
        <v>61</v>
      </c>
      <c r="H29" s="6">
        <f>VLOOKUP(C29,'Meal Library'!$A$2:$I$237,6,FALSE())</f>
        <v>61</v>
      </c>
      <c r="I29" s="6">
        <f>VLOOKUP(C29,'Meal Library'!$A$2:$I$237,7,FALSE())</f>
        <v>34</v>
      </c>
    </row>
    <row r="30" spans="1:9" ht="28" x14ac:dyDescent="0.2">
      <c r="A30" s="7"/>
      <c r="B30" s="7" t="s">
        <v>782</v>
      </c>
      <c r="C30" s="6">
        <v>22</v>
      </c>
      <c r="D30" s="7" t="str">
        <f>VLOOKUP(C30,'Meal Library'!$A$2:$I$237,2,FALSE())</f>
        <v>Mongolian Beef</v>
      </c>
      <c r="E30" s="7" t="str">
        <f>VLOOKUP(C30,'Meal Library'!$A$2:$I$237,9,FALSE())</f>
        <v>6 oz Mongolian Beef + 6 oz White Rice (rice sold by oz). Verified via Add-to-Cart gate.</v>
      </c>
      <c r="F30" s="6">
        <f>VLOOKUP(C30,'Meal Library'!$A$2:$I$237,4,FALSE())</f>
        <v>720</v>
      </c>
      <c r="G30" s="6">
        <f>VLOOKUP(C30,'Meal Library'!$A$2:$I$237,5,FALSE())</f>
        <v>53</v>
      </c>
      <c r="H30" s="6">
        <f>VLOOKUP(C30,'Meal Library'!$A$2:$I$237,6,FALSE())</f>
        <v>65</v>
      </c>
      <c r="I30" s="6">
        <f>VLOOKUP(C30,'Meal Library'!$A$2:$I$237,7,FALSE())</f>
        <v>26</v>
      </c>
    </row>
    <row r="31" spans="1:9" ht="42" x14ac:dyDescent="0.2">
      <c r="A31" s="7"/>
      <c r="B31" s="7" t="s">
        <v>783</v>
      </c>
      <c r="C31" s="6">
        <v>108</v>
      </c>
      <c r="D31" s="7" t="str">
        <f>VLOOKUP(C31,'Meal Library'!$A$2:$I$237,2,FALSE())</f>
        <v>Burger Bowl</v>
      </c>
      <c r="E31" s="7" t="str">
        <f>VLOOKUP(C31,'Meal Library'!$A$2:$I$237,9,FALSE())</f>
        <v>6 oz Ground Beef + 2 oz Lettuce + 6 oz Roasted Yams + 1 cup Pico de Gallo + .25 cup Cheesy Cream Sauce. Verified via Add-to-Cart gate.</v>
      </c>
      <c r="F31" s="6">
        <f>VLOOKUP(C31,'Meal Library'!$A$2:$I$237,4,FALSE())</f>
        <v>770</v>
      </c>
      <c r="G31" s="6">
        <f>VLOOKUP(C31,'Meal Library'!$A$2:$I$237,5,FALSE())</f>
        <v>44</v>
      </c>
      <c r="H31" s="6">
        <f>VLOOKUP(C31,'Meal Library'!$A$2:$I$237,6,FALSE())</f>
        <v>62</v>
      </c>
      <c r="I31" s="6">
        <f>VLOOKUP(C31,'Meal Library'!$A$2:$I$237,7,FALSE())</f>
        <v>37</v>
      </c>
    </row>
    <row r="32" spans="1:9" ht="28" x14ac:dyDescent="0.2">
      <c r="A32" s="7"/>
      <c r="B32" s="7" t="s">
        <v>784</v>
      </c>
      <c r="C32" s="6">
        <v>231</v>
      </c>
      <c r="D32" s="7" t="str">
        <f>VLOOKUP(C32,'Meal Library'!$A$2:$I$237,2,FALSE())</f>
        <v>Apple (1 cup)</v>
      </c>
      <c r="E32" s="7" t="str">
        <f>VLOOKUP(C32,'Meal Library'!$A$2:$I$237,9,FALSE())</f>
        <v>1 Cup sliced Apple from the Fruits menu. Verified via Add-to-Cart gate at localfoodz.co/menu/fruits.</v>
      </c>
      <c r="F32" s="6">
        <f>VLOOKUP(C32,'Meal Library'!$A$2:$I$237,4,FALSE())</f>
        <v>90</v>
      </c>
      <c r="G32" s="6">
        <f>VLOOKUP(C32,'Meal Library'!$A$2:$I$237,5,FALSE())</f>
        <v>0</v>
      </c>
      <c r="H32" s="6">
        <f>VLOOKUP(C32,'Meal Library'!$A$2:$I$237,6,FALSE())</f>
        <v>25</v>
      </c>
      <c r="I32" s="6">
        <f>VLOOKUP(C32,'Meal Library'!$A$2:$I$237,7,FALSE())</f>
        <v>0</v>
      </c>
    </row>
    <row r="33" spans="1:9" ht="28" x14ac:dyDescent="0.2">
      <c r="A33" s="7"/>
      <c r="B33" s="7" t="s">
        <v>785</v>
      </c>
      <c r="C33" s="6">
        <v>232</v>
      </c>
      <c r="D33" s="7" t="str">
        <f>VLOOKUP(C33,'Meal Library'!$A$2:$I$237,2,FALSE())</f>
        <v>Orange (1 cup)</v>
      </c>
      <c r="E33" s="7" t="str">
        <f>VLOOKUP(C33,'Meal Library'!$A$2:$I$237,9,FALSE())</f>
        <v>1 Cup Orange segments from the Fruits menu. Verified via Add-to-Cart gate at localfoodz.co/menu/fruits.</v>
      </c>
      <c r="F33" s="6">
        <f>VLOOKUP(C33,'Meal Library'!$A$2:$I$237,4,FALSE())</f>
        <v>70</v>
      </c>
      <c r="G33" s="6">
        <f>VLOOKUP(C33,'Meal Library'!$A$2:$I$237,5,FALSE())</f>
        <v>1</v>
      </c>
      <c r="H33" s="6">
        <f>VLOOKUP(C33,'Meal Library'!$A$2:$I$237,6,FALSE())</f>
        <v>17</v>
      </c>
      <c r="I33" s="6">
        <f>VLOOKUP(C33,'Meal Library'!$A$2:$I$237,7,FALSE())</f>
        <v>0</v>
      </c>
    </row>
    <row r="34" spans="1:9" ht="28" x14ac:dyDescent="0.2">
      <c r="A34" s="7"/>
      <c r="B34" s="7" t="s">
        <v>786</v>
      </c>
      <c r="C34" s="6">
        <v>8002</v>
      </c>
      <c r="D34" s="7" t="str">
        <f>VLOOKUP(C34,'Meal Library'!$A$2:$I$237,2,FALSE())</f>
        <v>Custom LF Combo: 4 oz Smoked Paprika Chicken Breast + 4 oz White Rice</v>
      </c>
      <c r="E34" s="7" t="str">
        <f>VLOOKUP(C34,'Meal Library'!$A$2:$I$237,9,FALSE())</f>
        <v>4 oz Smoked Paprika Chicken Breast + 4 oz White Rice  (build via Customized Meals on localfoodz.co)</v>
      </c>
      <c r="F34" s="6">
        <f>VLOOKUP(C34,'Meal Library'!$A$2:$I$237,4,FALSE())</f>
        <v>320</v>
      </c>
      <c r="G34" s="6">
        <f>VLOOKUP(C34,'Meal Library'!$A$2:$I$237,5,FALSE())</f>
        <v>36</v>
      </c>
      <c r="H34" s="6">
        <f>VLOOKUP(C34,'Meal Library'!$A$2:$I$237,6,FALSE())</f>
        <v>34</v>
      </c>
      <c r="I34" s="6">
        <f>VLOOKUP(C34,'Meal Library'!$A$2:$I$237,7,FALSE())</f>
        <v>3.5</v>
      </c>
    </row>
    <row r="35" spans="1:9" ht="28" x14ac:dyDescent="0.2">
      <c r="A35" s="7"/>
      <c r="B35" s="7" t="s">
        <v>787</v>
      </c>
      <c r="C35" s="6">
        <v>8017</v>
      </c>
      <c r="D35" s="7" t="str">
        <f>VLOOKUP(C35,'Meal Library'!$A$2:$I$237,2,FALSE())</f>
        <v>Custom LF Combo: 4 oz Teriyaki Chicken Breast + 4 oz Roasted Herb Potatoes</v>
      </c>
      <c r="E35" s="7" t="str">
        <f>VLOOKUP(C35,'Meal Library'!$A$2:$I$237,9,FALSE())</f>
        <v>4 oz Teriyaki Chicken Breast + 4 oz Roasted Herb Potatoes  (build via Customized Meals on localfoodz.co)</v>
      </c>
      <c r="F35" s="6">
        <f>VLOOKUP(C35,'Meal Library'!$A$2:$I$237,4,FALSE())</f>
        <v>290</v>
      </c>
      <c r="G35" s="6">
        <f>VLOOKUP(C35,'Meal Library'!$A$2:$I$237,5,FALSE())</f>
        <v>38</v>
      </c>
      <c r="H35" s="6">
        <f>VLOOKUP(C35,'Meal Library'!$A$2:$I$237,6,FALSE())</f>
        <v>27</v>
      </c>
      <c r="I35" s="6">
        <f>VLOOKUP(C35,'Meal Library'!$A$2:$I$237,7,FALSE())</f>
        <v>3.5</v>
      </c>
    </row>
    <row r="36" spans="1:9" x14ac:dyDescent="0.2">
      <c r="A36" s="10" t="s">
        <v>793</v>
      </c>
      <c r="B36" s="10" t="s">
        <v>805</v>
      </c>
      <c r="C36" s="10"/>
      <c r="D36" s="10"/>
      <c r="E36" s="10"/>
      <c r="F36" s="10">
        <f>SUM(F29:F35)</f>
        <v>3050</v>
      </c>
      <c r="G36" s="10">
        <f>SUM(G29:G35)</f>
        <v>233</v>
      </c>
      <c r="H36" s="10">
        <f>SUM(H29:H35)</f>
        <v>291</v>
      </c>
      <c r="I36" s="10">
        <f>SUM(I29:I35)</f>
        <v>104</v>
      </c>
    </row>
    <row r="38" spans="1:9" ht="28" x14ac:dyDescent="0.2">
      <c r="A38" s="7" t="s">
        <v>794</v>
      </c>
      <c r="B38" s="7" t="s">
        <v>781</v>
      </c>
      <c r="C38" s="6">
        <v>22</v>
      </c>
      <c r="D38" s="7" t="str">
        <f>VLOOKUP(C38,'Meal Library'!$A$2:$I$237,2,FALSE())</f>
        <v>Mongolian Beef</v>
      </c>
      <c r="E38" s="7" t="str">
        <f>VLOOKUP(C38,'Meal Library'!$A$2:$I$237,9,FALSE())</f>
        <v>6 oz Mongolian Beef + 6 oz White Rice (rice sold by oz). Verified via Add-to-Cart gate.</v>
      </c>
      <c r="F38" s="6">
        <f>VLOOKUP(C38,'Meal Library'!$A$2:$I$237,4,FALSE())</f>
        <v>720</v>
      </c>
      <c r="G38" s="6">
        <f>VLOOKUP(C38,'Meal Library'!$A$2:$I$237,5,FALSE())</f>
        <v>53</v>
      </c>
      <c r="H38" s="6">
        <f>VLOOKUP(C38,'Meal Library'!$A$2:$I$237,6,FALSE())</f>
        <v>65</v>
      </c>
      <c r="I38" s="6">
        <f>VLOOKUP(C38,'Meal Library'!$A$2:$I$237,7,FALSE())</f>
        <v>26</v>
      </c>
    </row>
    <row r="39" spans="1:9" ht="42" x14ac:dyDescent="0.2">
      <c r="A39" s="7"/>
      <c r="B39" s="7" t="s">
        <v>782</v>
      </c>
      <c r="C39" s="6">
        <v>105</v>
      </c>
      <c r="D39" s="7" t="str">
        <f>VLOOKUP(C39,'Meal Library'!$A$2:$I$237,2,FALSE())</f>
        <v>Hainan Chicken w/ Rice + Scallion</v>
      </c>
      <c r="E39" s="7" t="str">
        <f>VLOOKUP(C39,'Meal Library'!$A$2:$I$237,9,FALSE())</f>
        <v>6 oz Sousvide Chicken Breast + 6 oz White Rice + 6 oz Broccoli + 2 tbsp Ginger Scallion Sauce. Verified via Add-to-Cart gate.</v>
      </c>
      <c r="F39" s="6">
        <f>VLOOKUP(C39,'Meal Library'!$A$2:$I$237,4,FALSE())</f>
        <v>790</v>
      </c>
      <c r="G39" s="6">
        <f>VLOOKUP(C39,'Meal Library'!$A$2:$I$237,5,FALSE())</f>
        <v>61</v>
      </c>
      <c r="H39" s="6">
        <f>VLOOKUP(C39,'Meal Library'!$A$2:$I$237,6,FALSE())</f>
        <v>61</v>
      </c>
      <c r="I39" s="6">
        <f>VLOOKUP(C39,'Meal Library'!$A$2:$I$237,7,FALSE())</f>
        <v>34</v>
      </c>
    </row>
    <row r="40" spans="1:9" ht="42" x14ac:dyDescent="0.2">
      <c r="A40" s="7"/>
      <c r="B40" s="7" t="s">
        <v>783</v>
      </c>
      <c r="C40" s="6">
        <v>14</v>
      </c>
      <c r="D40" s="7" t="str">
        <f>VLOOKUP(C40,'Meal Library'!$A$2:$I$237,2,FALSE())</f>
        <v>Garlic Steak w/ Cauliflower Grits</v>
      </c>
      <c r="E40" s="7" t="str">
        <f>VLOOKUP(C40,'Meal Library'!$A$2:$I$237,9,FALSE())</f>
        <v>6 oz Garlic Steak + 4 oz Lemon Pepper Broccoli &amp; Carrots + 1 cup Cauliflower Rice Grits + .5 oz Garlic Herb Butter. Verified via Add-to-Cart gate.</v>
      </c>
      <c r="F40" s="6">
        <f>VLOOKUP(C40,'Meal Library'!$A$2:$I$237,4,FALSE())</f>
        <v>780</v>
      </c>
      <c r="G40" s="6">
        <f>VLOOKUP(C40,'Meal Library'!$A$2:$I$237,5,FALSE())</f>
        <v>64</v>
      </c>
      <c r="H40" s="6">
        <f>VLOOKUP(C40,'Meal Library'!$A$2:$I$237,6,FALSE())</f>
        <v>42</v>
      </c>
      <c r="I40" s="6">
        <f>VLOOKUP(C40,'Meal Library'!$A$2:$I$237,7,FALSE())</f>
        <v>43</v>
      </c>
    </row>
    <row r="41" spans="1:9" x14ac:dyDescent="0.2">
      <c r="A41" s="7"/>
      <c r="B41" s="7" t="s">
        <v>784</v>
      </c>
      <c r="C41" s="6">
        <v>95</v>
      </c>
      <c r="D41" s="7" t="str">
        <f>VLOOKUP(C41,'Meal Library'!$A$2:$I$237,2,FALSE())</f>
        <v>Edamame</v>
      </c>
      <c r="E41" s="7" t="str">
        <f>VLOOKUP(C41,'Meal Library'!$A$2:$I$237,9,FALSE())</f>
        <v>Edamame (single-option dish)</v>
      </c>
      <c r="F41" s="6">
        <f>VLOOKUP(C41,'Meal Library'!$A$2:$I$237,4,FALSE())</f>
        <v>190</v>
      </c>
      <c r="G41" s="6">
        <f>VLOOKUP(C41,'Meal Library'!$A$2:$I$237,5,FALSE())</f>
        <v>18</v>
      </c>
      <c r="H41" s="6">
        <f>VLOOKUP(C41,'Meal Library'!$A$2:$I$237,6,FALSE())</f>
        <v>14</v>
      </c>
      <c r="I41" s="6">
        <f>VLOOKUP(C41,'Meal Library'!$A$2:$I$237,7,FALSE())</f>
        <v>8</v>
      </c>
    </row>
    <row r="42" spans="1:9" ht="28" x14ac:dyDescent="0.2">
      <c r="A42" s="7"/>
      <c r="B42" s="7" t="s">
        <v>785</v>
      </c>
      <c r="C42" s="6">
        <v>232</v>
      </c>
      <c r="D42" s="7" t="str">
        <f>VLOOKUP(C42,'Meal Library'!$A$2:$I$237,2,FALSE())</f>
        <v>Orange (1 cup)</v>
      </c>
      <c r="E42" s="7" t="str">
        <f>VLOOKUP(C42,'Meal Library'!$A$2:$I$237,9,FALSE())</f>
        <v>1 Cup Orange segments from the Fruits menu. Verified via Add-to-Cart gate at localfoodz.co/menu/fruits.</v>
      </c>
      <c r="F42" s="6">
        <f>VLOOKUP(C42,'Meal Library'!$A$2:$I$237,4,FALSE())</f>
        <v>70</v>
      </c>
      <c r="G42" s="6">
        <f>VLOOKUP(C42,'Meal Library'!$A$2:$I$237,5,FALSE())</f>
        <v>1</v>
      </c>
      <c r="H42" s="6">
        <f>VLOOKUP(C42,'Meal Library'!$A$2:$I$237,6,FALSE())</f>
        <v>17</v>
      </c>
      <c r="I42" s="6">
        <f>VLOOKUP(C42,'Meal Library'!$A$2:$I$237,7,FALSE())</f>
        <v>0</v>
      </c>
    </row>
    <row r="43" spans="1:9" ht="28" x14ac:dyDescent="0.2">
      <c r="A43" s="7"/>
      <c r="B43" s="7" t="s">
        <v>786</v>
      </c>
      <c r="C43" s="6">
        <v>231</v>
      </c>
      <c r="D43" s="7" t="str">
        <f>VLOOKUP(C43,'Meal Library'!$A$2:$I$237,2,FALSE())</f>
        <v>Apple (1 cup)</v>
      </c>
      <c r="E43" s="7" t="str">
        <f>VLOOKUP(C43,'Meal Library'!$A$2:$I$237,9,FALSE())</f>
        <v>1 Cup sliced Apple from the Fruits menu. Verified via Add-to-Cart gate at localfoodz.co/menu/fruits.</v>
      </c>
      <c r="F43" s="6">
        <f>VLOOKUP(C43,'Meal Library'!$A$2:$I$237,4,FALSE())</f>
        <v>90</v>
      </c>
      <c r="G43" s="6">
        <f>VLOOKUP(C43,'Meal Library'!$A$2:$I$237,5,FALSE())</f>
        <v>0</v>
      </c>
      <c r="H43" s="6">
        <f>VLOOKUP(C43,'Meal Library'!$A$2:$I$237,6,FALSE())</f>
        <v>25</v>
      </c>
      <c r="I43" s="6">
        <f>VLOOKUP(C43,'Meal Library'!$A$2:$I$237,7,FALSE())</f>
        <v>0</v>
      </c>
    </row>
    <row r="44" spans="1:9" x14ac:dyDescent="0.2">
      <c r="A44" s="7"/>
      <c r="B44" s="7" t="s">
        <v>787</v>
      </c>
      <c r="C44" s="6">
        <v>97</v>
      </c>
      <c r="D44" s="7" t="str">
        <f>VLOOKUP(C44,'Meal Library'!$A$2:$I$237,2,FALSE())</f>
        <v>Veg Fritter (2)</v>
      </c>
      <c r="E44" s="7" t="str">
        <f>VLOOKUP(C44,'Meal Library'!$A$2:$I$237,9,FALSE())</f>
        <v>2 fritters, no sauce. Verified via Add-to-Cart gate.</v>
      </c>
      <c r="F44" s="6">
        <f>VLOOKUP(C44,'Meal Library'!$A$2:$I$237,4,FALSE())</f>
        <v>130</v>
      </c>
      <c r="G44" s="6">
        <f>VLOOKUP(C44,'Meal Library'!$A$2:$I$237,5,FALSE())</f>
        <v>3</v>
      </c>
      <c r="H44" s="6">
        <f>VLOOKUP(C44,'Meal Library'!$A$2:$I$237,6,FALSE())</f>
        <v>30</v>
      </c>
      <c r="I44" s="6">
        <f>VLOOKUP(C44,'Meal Library'!$A$2:$I$237,7,FALSE())</f>
        <v>0</v>
      </c>
    </row>
    <row r="45" spans="1:9" ht="28" x14ac:dyDescent="0.2">
      <c r="A45" s="7"/>
      <c r="B45" s="7" t="s">
        <v>788</v>
      </c>
      <c r="C45" s="6">
        <v>8018</v>
      </c>
      <c r="D45" s="7" t="str">
        <f>VLOOKUP(C45,'Meal Library'!$A$2:$I$237,2,FALSE())</f>
        <v>Custom LF Combo: 4 oz Sousvide Chicken Breast + 4 oz White Rice</v>
      </c>
      <c r="E45" s="7" t="str">
        <f>VLOOKUP(C45,'Meal Library'!$A$2:$I$237,9,FALSE())</f>
        <v>4 oz Sousvide Chicken Breast + 4 oz White Rice  (build via Customized Meals on localfoodz.co)</v>
      </c>
      <c r="F45" s="6">
        <f>VLOOKUP(C45,'Meal Library'!$A$2:$I$237,4,FALSE())</f>
        <v>320</v>
      </c>
      <c r="G45" s="6">
        <f>VLOOKUP(C45,'Meal Library'!$A$2:$I$237,5,FALSE())</f>
        <v>38</v>
      </c>
      <c r="H45" s="6">
        <f>VLOOKUP(C45,'Meal Library'!$A$2:$I$237,6,FALSE())</f>
        <v>33</v>
      </c>
      <c r="I45" s="6">
        <f>VLOOKUP(C45,'Meal Library'!$A$2:$I$237,7,FALSE())</f>
        <v>3.5</v>
      </c>
    </row>
    <row r="46" spans="1:9" x14ac:dyDescent="0.2">
      <c r="A46" s="10" t="s">
        <v>794</v>
      </c>
      <c r="B46" s="10" t="s">
        <v>805</v>
      </c>
      <c r="C46" s="10"/>
      <c r="D46" s="10"/>
      <c r="E46" s="10"/>
      <c r="F46" s="10">
        <f>SUM(F38:F45)</f>
        <v>3090</v>
      </c>
      <c r="G46" s="10">
        <f>SUM(G38:G45)</f>
        <v>238</v>
      </c>
      <c r="H46" s="10">
        <f>SUM(H38:H45)</f>
        <v>287</v>
      </c>
      <c r="I46" s="10">
        <f>SUM(I38:I45)</f>
        <v>114.5</v>
      </c>
    </row>
    <row r="48" spans="1:9" ht="28" x14ac:dyDescent="0.2">
      <c r="A48" s="7" t="s">
        <v>795</v>
      </c>
      <c r="B48" s="7" t="s">
        <v>781</v>
      </c>
      <c r="C48" s="6">
        <v>69</v>
      </c>
      <c r="D48" s="7" t="str">
        <f>VLOOKUP(C48,'Meal Library'!$A$2:$I$237,2,FALSE())</f>
        <v>Breakfast Burrito</v>
      </c>
      <c r="E48" s="7" t="str">
        <f>VLOOKUP(C48,'Meal Library'!$A$2:$I$237,9,FALSE())</f>
        <v>Breakfast Burrito + 2 tbsp Red Bell Pepper Sauce. Verified via Add-to-Cart gate.</v>
      </c>
      <c r="F48" s="6">
        <f>VLOOKUP(C48,'Meal Library'!$A$2:$I$237,4,FALSE())</f>
        <v>780</v>
      </c>
      <c r="G48" s="6">
        <f>VLOOKUP(C48,'Meal Library'!$A$2:$I$237,5,FALSE())</f>
        <v>31</v>
      </c>
      <c r="H48" s="6">
        <f>VLOOKUP(C48,'Meal Library'!$A$2:$I$237,6,FALSE())</f>
        <v>76</v>
      </c>
      <c r="I48" s="6">
        <f>VLOOKUP(C48,'Meal Library'!$A$2:$I$237,7,FALSE())</f>
        <v>38</v>
      </c>
    </row>
    <row r="49" spans="1:9" ht="42" x14ac:dyDescent="0.2">
      <c r="A49" s="7"/>
      <c r="B49" s="7" t="s">
        <v>782</v>
      </c>
      <c r="C49" s="6">
        <v>14</v>
      </c>
      <c r="D49" s="7" t="str">
        <f>VLOOKUP(C49,'Meal Library'!$A$2:$I$237,2,FALSE())</f>
        <v>Garlic Steak w/ Cauliflower Grits</v>
      </c>
      <c r="E49" s="7" t="str">
        <f>VLOOKUP(C49,'Meal Library'!$A$2:$I$237,9,FALSE())</f>
        <v>6 oz Garlic Steak + 4 oz Lemon Pepper Broccoli &amp; Carrots + 1 cup Cauliflower Rice Grits + .5 oz Garlic Herb Butter. Verified via Add-to-Cart gate.</v>
      </c>
      <c r="F49" s="6">
        <f>VLOOKUP(C49,'Meal Library'!$A$2:$I$237,4,FALSE())</f>
        <v>780</v>
      </c>
      <c r="G49" s="6">
        <f>VLOOKUP(C49,'Meal Library'!$A$2:$I$237,5,FALSE())</f>
        <v>64</v>
      </c>
      <c r="H49" s="6">
        <f>VLOOKUP(C49,'Meal Library'!$A$2:$I$237,6,FALSE())</f>
        <v>42</v>
      </c>
      <c r="I49" s="6">
        <f>VLOOKUP(C49,'Meal Library'!$A$2:$I$237,7,FALSE())</f>
        <v>43</v>
      </c>
    </row>
    <row r="50" spans="1:9" ht="42" x14ac:dyDescent="0.2">
      <c r="A50" s="7"/>
      <c r="B50" s="7" t="s">
        <v>783</v>
      </c>
      <c r="C50" s="6">
        <v>128</v>
      </c>
      <c r="D50" s="7" t="str">
        <f>VLOOKUP(C50,'Meal Library'!$A$2:$I$237,2,FALSE())</f>
        <v>Build-Your-Own Pasta Bowl</v>
      </c>
      <c r="E50" s="7" t="str">
        <f>VLOOKUP(C50,'Meal Library'!$A$2:$I$237,9,FALSE())</f>
        <v>6 oz Smoked Paprika Chicken Breast + 6 oz Whole Wheat Penne Pasta + 6 oz Broccoli + 4 tbsp Red Bell Pepper Sauce + 2 tbsp Cheddar. Verified via Add-to-Cart gate.</v>
      </c>
      <c r="F50" s="6">
        <f>VLOOKUP(C50,'Meal Library'!$A$2:$I$237,4,FALSE())</f>
        <v>650</v>
      </c>
      <c r="G50" s="6">
        <f>VLOOKUP(C50,'Meal Library'!$A$2:$I$237,5,FALSE())</f>
        <v>69</v>
      </c>
      <c r="H50" s="6">
        <f>VLOOKUP(C50,'Meal Library'!$A$2:$I$237,6,FALSE())</f>
        <v>68</v>
      </c>
      <c r="I50" s="6">
        <f>VLOOKUP(C50,'Meal Library'!$A$2:$I$237,7,FALSE())</f>
        <v>16</v>
      </c>
    </row>
    <row r="51" spans="1:9" ht="28" x14ac:dyDescent="0.2">
      <c r="A51" s="7"/>
      <c r="B51" s="7" t="s">
        <v>784</v>
      </c>
      <c r="C51" s="6">
        <v>231</v>
      </c>
      <c r="D51" s="7" t="str">
        <f>VLOOKUP(C51,'Meal Library'!$A$2:$I$237,2,FALSE())</f>
        <v>Apple (1 cup)</v>
      </c>
      <c r="E51" s="7" t="str">
        <f>VLOOKUP(C51,'Meal Library'!$A$2:$I$237,9,FALSE())</f>
        <v>1 Cup sliced Apple from the Fruits menu. Verified via Add-to-Cart gate at localfoodz.co/menu/fruits.</v>
      </c>
      <c r="F51" s="6">
        <f>VLOOKUP(C51,'Meal Library'!$A$2:$I$237,4,FALSE())</f>
        <v>90</v>
      </c>
      <c r="G51" s="6">
        <f>VLOOKUP(C51,'Meal Library'!$A$2:$I$237,5,FALSE())</f>
        <v>0</v>
      </c>
      <c r="H51" s="6">
        <f>VLOOKUP(C51,'Meal Library'!$A$2:$I$237,6,FALSE())</f>
        <v>25</v>
      </c>
      <c r="I51" s="6">
        <f>VLOOKUP(C51,'Meal Library'!$A$2:$I$237,7,FALSE())</f>
        <v>0</v>
      </c>
    </row>
    <row r="52" spans="1:9" ht="28" x14ac:dyDescent="0.2">
      <c r="A52" s="7"/>
      <c r="B52" s="7" t="s">
        <v>785</v>
      </c>
      <c r="C52" s="6">
        <v>232</v>
      </c>
      <c r="D52" s="7" t="str">
        <f>VLOOKUP(C52,'Meal Library'!$A$2:$I$237,2,FALSE())</f>
        <v>Orange (1 cup)</v>
      </c>
      <c r="E52" s="7" t="str">
        <f>VLOOKUP(C52,'Meal Library'!$A$2:$I$237,9,FALSE())</f>
        <v>1 Cup Orange segments from the Fruits menu. Verified via Add-to-Cart gate at localfoodz.co/menu/fruits.</v>
      </c>
      <c r="F52" s="6">
        <f>VLOOKUP(C52,'Meal Library'!$A$2:$I$237,4,FALSE())</f>
        <v>70</v>
      </c>
      <c r="G52" s="6">
        <f>VLOOKUP(C52,'Meal Library'!$A$2:$I$237,5,FALSE())</f>
        <v>1</v>
      </c>
      <c r="H52" s="6">
        <f>VLOOKUP(C52,'Meal Library'!$A$2:$I$237,6,FALSE())</f>
        <v>17</v>
      </c>
      <c r="I52" s="6">
        <f>VLOOKUP(C52,'Meal Library'!$A$2:$I$237,7,FALSE())</f>
        <v>0</v>
      </c>
    </row>
    <row r="53" spans="1:9" ht="28" x14ac:dyDescent="0.2">
      <c r="A53" s="7"/>
      <c r="B53" s="7" t="s">
        <v>786</v>
      </c>
      <c r="C53" s="6">
        <v>8019</v>
      </c>
      <c r="D53" s="7" t="str">
        <f>VLOOKUP(C53,'Meal Library'!$A$2:$I$237,2,FALSE())</f>
        <v>Custom LF Combo: 4 oz Smoked Paprika Chicken Breast + 4 oz Brown Rice</v>
      </c>
      <c r="E53" s="7" t="str">
        <f>VLOOKUP(C53,'Meal Library'!$A$2:$I$237,9,FALSE())</f>
        <v>4 oz Smoked Paprika Chicken Breast + 4 oz Brown Rice  (build via Customized Meals on localfoodz.co)</v>
      </c>
      <c r="F53" s="6">
        <f>VLOOKUP(C53,'Meal Library'!$A$2:$I$237,4,FALSE())</f>
        <v>300</v>
      </c>
      <c r="G53" s="6">
        <f>VLOOKUP(C53,'Meal Library'!$A$2:$I$237,5,FALSE())</f>
        <v>36</v>
      </c>
      <c r="H53" s="6">
        <f>VLOOKUP(C53,'Meal Library'!$A$2:$I$237,6,FALSE())</f>
        <v>29</v>
      </c>
      <c r="I53" s="6">
        <f>VLOOKUP(C53,'Meal Library'!$A$2:$I$237,7,FALSE())</f>
        <v>4.5</v>
      </c>
    </row>
    <row r="54" spans="1:9" ht="42" x14ac:dyDescent="0.2">
      <c r="A54" s="7"/>
      <c r="B54" s="7" t="s">
        <v>787</v>
      </c>
      <c r="C54" s="6">
        <v>8020</v>
      </c>
      <c r="D54" s="7" t="str">
        <f>VLOOKUP(C54,'Meal Library'!$A$2:$I$237,2,FALSE())</f>
        <v>Custom LF Combo: 4 oz Teriyaki Chicken Breast + 4 oz Spanish Rice + 4 oz Fajita Veg Mix</v>
      </c>
      <c r="E54" s="7" t="str">
        <f>VLOOKUP(C54,'Meal Library'!$A$2:$I$237,9,FALSE())</f>
        <v>4 oz Teriyaki Chicken Breast + 4 oz Spanish Rice + 4 oz Fajita Veg Mix  (build via Customized Meals on localfoodz.co)</v>
      </c>
      <c r="F54" s="6">
        <f>VLOOKUP(C54,'Meal Library'!$A$2:$I$237,4,FALSE())</f>
        <v>430</v>
      </c>
      <c r="G54" s="6">
        <f>VLOOKUP(C54,'Meal Library'!$A$2:$I$237,5,FALSE())</f>
        <v>40</v>
      </c>
      <c r="H54" s="6">
        <f>VLOOKUP(C54,'Meal Library'!$A$2:$I$237,6,FALSE())</f>
        <v>48</v>
      </c>
      <c r="I54" s="6">
        <f>VLOOKUP(C54,'Meal Library'!$A$2:$I$237,7,FALSE())</f>
        <v>9</v>
      </c>
    </row>
    <row r="55" spans="1:9" x14ac:dyDescent="0.2">
      <c r="A55" s="10" t="s">
        <v>795</v>
      </c>
      <c r="B55" s="10" t="s">
        <v>805</v>
      </c>
      <c r="C55" s="10"/>
      <c r="D55" s="10"/>
      <c r="E55" s="10"/>
      <c r="F55" s="10">
        <f>SUM(F48:F54)</f>
        <v>3100</v>
      </c>
      <c r="G55" s="10">
        <f>SUM(G48:G54)</f>
        <v>241</v>
      </c>
      <c r="H55" s="10">
        <f>SUM(H48:H54)</f>
        <v>305</v>
      </c>
      <c r="I55" s="10">
        <f>SUM(I48:I54)</f>
        <v>110.5</v>
      </c>
    </row>
    <row r="57" spans="1:9" ht="42" x14ac:dyDescent="0.2">
      <c r="A57" s="7" t="s">
        <v>796</v>
      </c>
      <c r="B57" s="7" t="s">
        <v>781</v>
      </c>
      <c r="C57" s="6">
        <v>65</v>
      </c>
      <c r="D57" s="7" t="str">
        <f>VLOOKUP(C57,'Meal Library'!$A$2:$I$237,2,FALSE())</f>
        <v>BBQ Pork Loin, Brussels, Grits</v>
      </c>
      <c r="E57" s="17" t="str">
        <f>VLOOKUP(C57,'Meal Library'!$A$2:$I$237,9,FALSE())</f>
        <v>6 oz Roasted Pork Loin + 1 cup Creamy Cauliflower Grits + 6 oz Brussels Sprouts + 2 tbsp BBQ Sauce. Verified via Add-to-Cart gate.</v>
      </c>
      <c r="F57" s="6">
        <f>VLOOKUP(C57,'Meal Library'!$A$2:$I$237,4,FALSE())</f>
        <v>730</v>
      </c>
      <c r="G57" s="6">
        <f>VLOOKUP(C57,'Meal Library'!$A$2:$I$237,5,FALSE())</f>
        <v>67</v>
      </c>
      <c r="H57" s="6">
        <f>VLOOKUP(C57,'Meal Library'!$A$2:$I$237,6,FALSE())</f>
        <v>44</v>
      </c>
      <c r="I57" s="6">
        <f>VLOOKUP(C57,'Meal Library'!$A$2:$I$237,7,FALSE())</f>
        <v>37</v>
      </c>
    </row>
    <row r="58" spans="1:9" ht="42" x14ac:dyDescent="0.2">
      <c r="A58" s="7"/>
      <c r="B58" s="7" t="s">
        <v>782</v>
      </c>
      <c r="C58" s="6">
        <v>49</v>
      </c>
      <c r="D58" s="7" t="str">
        <f>VLOOKUP(C58,'Meal Library'!$A$2:$I$237,2,FALSE())</f>
        <v>Steak, Quinoa, Asparagus, Chimichurri</v>
      </c>
      <c r="E58" s="7" t="str">
        <f>VLOOKUP(C58,'Meal Library'!$A$2:$I$237,9,FALSE())</f>
        <v>6 oz Garlic Steak + 1 cup Quinoa + 6 oz Lemon Zested Asparagus + 2 tbsp Chimichurri Sauce. Verified via Add-to-Cart gate.</v>
      </c>
      <c r="F58" s="6">
        <f>VLOOKUP(C58,'Meal Library'!$A$2:$I$237,4,FALSE())</f>
        <v>710</v>
      </c>
      <c r="G58" s="6">
        <f>VLOOKUP(C58,'Meal Library'!$A$2:$I$237,5,FALSE())</f>
        <v>63</v>
      </c>
      <c r="H58" s="6">
        <f>VLOOKUP(C58,'Meal Library'!$A$2:$I$237,6,FALSE())</f>
        <v>48</v>
      </c>
      <c r="I58" s="6">
        <f>VLOOKUP(C58,'Meal Library'!$A$2:$I$237,7,FALSE())</f>
        <v>32</v>
      </c>
    </row>
    <row r="59" spans="1:9" x14ac:dyDescent="0.2">
      <c r="A59" s="7"/>
      <c r="B59" s="7" t="s">
        <v>783</v>
      </c>
      <c r="C59" s="6">
        <v>37</v>
      </c>
      <c r="D59" s="7" t="str">
        <f>VLOOKUP(C59,'Meal Library'!$A$2:$I$237,2,FALSE())</f>
        <v>Steak Gyro Wrap</v>
      </c>
      <c r="E59" s="7" t="str">
        <f>VLOOKUP(C59,'Meal Library'!$A$2:$I$237,9,FALSE())</f>
        <v>Steak Gyro Wrap + 1 wrap + 4 tbsp Tzatziki Sauce</v>
      </c>
      <c r="F59" s="6">
        <f>VLOOKUP(C59,'Meal Library'!$A$2:$I$237,4,FALSE())</f>
        <v>680</v>
      </c>
      <c r="G59" s="6">
        <f>VLOOKUP(C59,'Meal Library'!$A$2:$I$237,5,FALSE())</f>
        <v>39</v>
      </c>
      <c r="H59" s="6">
        <f>VLOOKUP(C59,'Meal Library'!$A$2:$I$237,6,FALSE())</f>
        <v>65</v>
      </c>
      <c r="I59" s="6">
        <f>VLOOKUP(C59,'Meal Library'!$A$2:$I$237,7,FALSE())</f>
        <v>28</v>
      </c>
    </row>
    <row r="60" spans="1:9" ht="28" x14ac:dyDescent="0.2">
      <c r="A60" s="7"/>
      <c r="B60" s="7" t="s">
        <v>784</v>
      </c>
      <c r="C60" s="6">
        <v>232</v>
      </c>
      <c r="D60" s="7" t="str">
        <f>VLOOKUP(C60,'Meal Library'!$A$2:$I$237,2,FALSE())</f>
        <v>Orange (1 cup)</v>
      </c>
      <c r="E60" s="7" t="str">
        <f>VLOOKUP(C60,'Meal Library'!$A$2:$I$237,9,FALSE())</f>
        <v>1 Cup Orange segments from the Fruits menu. Verified via Add-to-Cart gate at localfoodz.co/menu/fruits.</v>
      </c>
      <c r="F60" s="6">
        <f>VLOOKUP(C60,'Meal Library'!$A$2:$I$237,4,FALSE())</f>
        <v>70</v>
      </c>
      <c r="G60" s="6">
        <f>VLOOKUP(C60,'Meal Library'!$A$2:$I$237,5,FALSE())</f>
        <v>1</v>
      </c>
      <c r="H60" s="6">
        <f>VLOOKUP(C60,'Meal Library'!$A$2:$I$237,6,FALSE())</f>
        <v>17</v>
      </c>
      <c r="I60" s="6">
        <f>VLOOKUP(C60,'Meal Library'!$A$2:$I$237,7,FALSE())</f>
        <v>0</v>
      </c>
    </row>
    <row r="61" spans="1:9" ht="28" x14ac:dyDescent="0.2">
      <c r="A61" s="7"/>
      <c r="B61" s="7" t="s">
        <v>785</v>
      </c>
      <c r="C61" s="6">
        <v>230</v>
      </c>
      <c r="D61" s="7" t="str">
        <f>VLOOKUP(C61,'Meal Library'!$A$2:$I$237,2,FALSE())</f>
        <v>Banana (1 piece)</v>
      </c>
      <c r="E61" s="7" t="str">
        <f>VLOOKUP(C61,'Meal Library'!$A$2:$I$237,9,FALSE())</f>
        <v>1 Banana from the Fruits menu. Verified via Add-to-Cart gate at localfoodz.co/menu/fruits.</v>
      </c>
      <c r="F61" s="6">
        <f>VLOOKUP(C61,'Meal Library'!$A$2:$I$237,4,FALSE())</f>
        <v>110</v>
      </c>
      <c r="G61" s="6">
        <f>VLOOKUP(C61,'Meal Library'!$A$2:$I$237,5,FALSE())</f>
        <v>1</v>
      </c>
      <c r="H61" s="6">
        <f>VLOOKUP(C61,'Meal Library'!$A$2:$I$237,6,FALSE())</f>
        <v>27</v>
      </c>
      <c r="I61" s="6">
        <f>VLOOKUP(C61,'Meal Library'!$A$2:$I$237,7,FALSE())</f>
        <v>0</v>
      </c>
    </row>
    <row r="62" spans="1:9" x14ac:dyDescent="0.2">
      <c r="A62" s="7"/>
      <c r="B62" s="7" t="s">
        <v>786</v>
      </c>
      <c r="C62" s="6">
        <v>97</v>
      </c>
      <c r="D62" s="7" t="str">
        <f>VLOOKUP(C62,'Meal Library'!$A$2:$I$237,2,FALSE())</f>
        <v>Veg Fritter (2)</v>
      </c>
      <c r="E62" s="7" t="str">
        <f>VLOOKUP(C62,'Meal Library'!$A$2:$I$237,9,FALSE())</f>
        <v>2 fritters, no sauce. Verified via Add-to-Cart gate.</v>
      </c>
      <c r="F62" s="6">
        <f>VLOOKUP(C62,'Meal Library'!$A$2:$I$237,4,FALSE())</f>
        <v>130</v>
      </c>
      <c r="G62" s="6">
        <f>VLOOKUP(C62,'Meal Library'!$A$2:$I$237,5,FALSE())</f>
        <v>3</v>
      </c>
      <c r="H62" s="6">
        <f>VLOOKUP(C62,'Meal Library'!$A$2:$I$237,6,FALSE())</f>
        <v>30</v>
      </c>
      <c r="I62" s="6">
        <f>VLOOKUP(C62,'Meal Library'!$A$2:$I$237,7,FALSE())</f>
        <v>0</v>
      </c>
    </row>
    <row r="63" spans="1:9" x14ac:dyDescent="0.2">
      <c r="A63" s="7"/>
      <c r="B63" s="7" t="s">
        <v>787</v>
      </c>
      <c r="C63" s="6">
        <v>669</v>
      </c>
      <c r="D63" s="7" t="str">
        <f>VLOOKUP(C63,'Meal Library'!$A$2:$I$237,2,FALSE())</f>
        <v>CM Veg Fritter (1)</v>
      </c>
      <c r="E63" s="7" t="str">
        <f>VLOOKUP(C63,'Meal Library'!$A$2:$I$237,9,FALSE())</f>
        <v>1 Veg Fritter from Customized Meals</v>
      </c>
      <c r="F63" s="6">
        <f>VLOOKUP(C63,'Meal Library'!$A$2:$I$237,4,FALSE())</f>
        <v>70</v>
      </c>
      <c r="G63" s="6">
        <f>VLOOKUP(C63,'Meal Library'!$A$2:$I$237,5,FALSE())</f>
        <v>2</v>
      </c>
      <c r="H63" s="6">
        <f>VLOOKUP(C63,'Meal Library'!$A$2:$I$237,6,FALSE())</f>
        <v>15</v>
      </c>
      <c r="I63" s="6">
        <f>VLOOKUP(C63,'Meal Library'!$A$2:$I$237,7,FALSE())</f>
        <v>0</v>
      </c>
    </row>
    <row r="64" spans="1:9" ht="28" x14ac:dyDescent="0.2">
      <c r="A64" s="7"/>
      <c r="B64" s="7" t="s">
        <v>788</v>
      </c>
      <c r="C64" s="6">
        <v>8021</v>
      </c>
      <c r="D64" s="7" t="str">
        <f>VLOOKUP(C64,'Meal Library'!$A$2:$I$237,2,FALSE())</f>
        <v>Custom LF Combo: 4 oz Sousvide Chicken Breast + 4 oz Brown Rice</v>
      </c>
      <c r="E64" s="7" t="str">
        <f>VLOOKUP(C64,'Meal Library'!$A$2:$I$237,9,FALSE())</f>
        <v>4 oz Sousvide Chicken Breast + 4 oz Brown Rice  (build via Customized Meals on localfoodz.co)</v>
      </c>
      <c r="F64" s="6">
        <f>VLOOKUP(C64,'Meal Library'!$A$2:$I$237,4,FALSE())</f>
        <v>300</v>
      </c>
      <c r="G64" s="6">
        <f>VLOOKUP(C64,'Meal Library'!$A$2:$I$237,5,FALSE())</f>
        <v>38</v>
      </c>
      <c r="H64" s="6">
        <f>VLOOKUP(C64,'Meal Library'!$A$2:$I$237,6,FALSE())</f>
        <v>28</v>
      </c>
      <c r="I64" s="6">
        <f>VLOOKUP(C64,'Meal Library'!$A$2:$I$237,7,FALSE())</f>
        <v>4.5</v>
      </c>
    </row>
    <row r="65" spans="1:9" ht="28" x14ac:dyDescent="0.2">
      <c r="A65" s="7"/>
      <c r="B65" s="7" t="s">
        <v>792</v>
      </c>
      <c r="C65" s="6">
        <v>8015</v>
      </c>
      <c r="D65" s="7" t="str">
        <f>VLOOKUP(C65,'Meal Library'!$A$2:$I$237,2,FALSE())</f>
        <v>Custom LF Combo: 4 oz Ginger Soy Tilapia + 4 oz Roasted Herb Potatoes</v>
      </c>
      <c r="E65" s="7" t="str">
        <f>VLOOKUP(C65,'Meal Library'!$A$2:$I$237,9,FALSE())</f>
        <v>4 oz Ginger Soy Tilapia + 4 oz Roasted Herb Potatoes  (build via Customized Meals on localfoodz.co)</v>
      </c>
      <c r="F65" s="6">
        <f>VLOOKUP(C65,'Meal Library'!$A$2:$I$237,4,FALSE())</f>
        <v>250</v>
      </c>
      <c r="G65" s="6">
        <f>VLOOKUP(C65,'Meal Library'!$A$2:$I$237,5,FALSE())</f>
        <v>30</v>
      </c>
      <c r="H65" s="6">
        <f>VLOOKUP(C65,'Meal Library'!$A$2:$I$237,6,FALSE())</f>
        <v>24</v>
      </c>
      <c r="I65" s="6">
        <f>VLOOKUP(C65,'Meal Library'!$A$2:$I$237,7,FALSE())</f>
        <v>5</v>
      </c>
    </row>
    <row r="66" spans="1:9" x14ac:dyDescent="0.2">
      <c r="A66" s="10" t="s">
        <v>796</v>
      </c>
      <c r="B66" s="10" t="s">
        <v>805</v>
      </c>
      <c r="C66" s="10"/>
      <c r="D66" s="10"/>
      <c r="E66" s="10"/>
      <c r="F66" s="10">
        <f>SUM(F57:F65)</f>
        <v>3050</v>
      </c>
      <c r="G66" s="10">
        <f>SUM(G57:G65)</f>
        <v>244</v>
      </c>
      <c r="H66" s="10">
        <f>SUM(H57:H65)</f>
        <v>298</v>
      </c>
      <c r="I66" s="10">
        <f>SUM(I57:I65)</f>
        <v>106.5</v>
      </c>
    </row>
    <row r="68" spans="1:9" x14ac:dyDescent="0.2">
      <c r="A68" s="11"/>
      <c r="B68" s="11" t="s">
        <v>797</v>
      </c>
      <c r="C68" s="11"/>
      <c r="D68" s="11"/>
      <c r="E68" s="11"/>
      <c r="F68" s="11">
        <f>AVERAGE(F11,F19,F27,F36,F46,F55,F66)</f>
        <v>3095</v>
      </c>
      <c r="G68" s="11">
        <f>AVERAGE(G11,G19,G27,G36,G46,G55,G66)</f>
        <v>232.14285714285714</v>
      </c>
      <c r="H68" s="11">
        <f>AVERAGE(H11,H19,H27,H36,H46,H55,H66)</f>
        <v>310</v>
      </c>
      <c r="I68" s="11">
        <f>AVERAGE(I11,I19,I27,I36,I46,I55,I66)</f>
        <v>110.71428571428571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9"/>
  <sheetViews>
    <sheetView zoomScaleNormal="100" workbookViewId="0">
      <pane ySplit="4" topLeftCell="A38" activePane="bottomLeft" state="frozen"/>
      <selection pane="bottomLeft" activeCell="F57" sqref="F57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806</v>
      </c>
      <c r="C1" s="9" t="s">
        <v>807</v>
      </c>
      <c r="F1" s="9" t="s">
        <v>808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41</v>
      </c>
      <c r="D5" s="7" t="str">
        <f>VLOOKUP(C5,'Meal Library'!$A$2:$I$237,2,FALSE())</f>
        <v>Chicken Tikka w/ Rice and Veg</v>
      </c>
      <c r="E5" s="7" t="str">
        <f>VLOOKUP(C5,'Meal Library'!$A$2:$I$237,9,FALSE())</f>
        <v>6 oz Chicken Tikka + 6 oz White Rice + 6 oz Fajita Veg Mix + 2 tbsp Cilantro Lime Sauce. Verified via Add-to-Cart gate.</v>
      </c>
      <c r="F5" s="6">
        <f>VLOOKUP(C5,'Meal Library'!$A$2:$I$237,4,FALSE())</f>
        <v>810</v>
      </c>
      <c r="G5" s="6">
        <f>VLOOKUP(C5,'Meal Library'!$A$2:$I$237,5,FALSE())</f>
        <v>63</v>
      </c>
      <c r="H5" s="6">
        <f>VLOOKUP(C5,'Meal Library'!$A$2:$I$237,6,FALSE())</f>
        <v>77</v>
      </c>
      <c r="I5" s="6">
        <f>VLOOKUP(C5,'Meal Library'!$A$2:$I$237,7,FALSE())</f>
        <v>29</v>
      </c>
    </row>
    <row r="6" spans="1:9" ht="42" x14ac:dyDescent="0.2">
      <c r="A6" s="7"/>
      <c r="B6" s="7" t="s">
        <v>782</v>
      </c>
      <c r="C6" s="6">
        <v>105</v>
      </c>
      <c r="D6" s="7" t="str">
        <f>VLOOKUP(C6,'Meal Library'!$A$2:$I$237,2,FALSE())</f>
        <v>Hainan Chicken w/ Rice + Scallion</v>
      </c>
      <c r="E6" s="7" t="str">
        <f>VLOOKUP(C6,'Meal Library'!$A$2:$I$237,9,FALSE())</f>
        <v>6 oz Sousvide Chicken Breast + 6 oz White Rice + 6 oz Broccoli + 2 tbsp Ginger Scallion Sauce. Verified via Add-to-Cart gate.</v>
      </c>
      <c r="F6" s="6">
        <f>VLOOKUP(C6,'Meal Library'!$A$2:$I$237,4,FALSE())</f>
        <v>790</v>
      </c>
      <c r="G6" s="6">
        <f>VLOOKUP(C6,'Meal Library'!$A$2:$I$237,5,FALSE())</f>
        <v>61</v>
      </c>
      <c r="H6" s="6">
        <f>VLOOKUP(C6,'Meal Library'!$A$2:$I$237,6,FALSE())</f>
        <v>61</v>
      </c>
      <c r="I6" s="6">
        <f>VLOOKUP(C6,'Meal Library'!$A$2:$I$237,7,FALSE())</f>
        <v>34</v>
      </c>
    </row>
    <row r="7" spans="1:9" ht="28" x14ac:dyDescent="0.2">
      <c r="A7" s="7"/>
      <c r="B7" s="7" t="s">
        <v>783</v>
      </c>
      <c r="C7" s="6">
        <v>82</v>
      </c>
      <c r="D7" s="7" t="str">
        <f>VLOOKUP(C7,'Meal Library'!$A$2:$I$237,2,FALSE())</f>
        <v>Mediterranean Pesto Pasta Salad</v>
      </c>
      <c r="E7" s="7" t="str">
        <f>VLOOKUP(C7,'Meal Library'!$A$2:$I$237,9,FALSE())</f>
        <v>6 oz Sous vide Chicken Breast + Mediterranean Pesto Pasta. Verified via Add-to-Cart gate.</v>
      </c>
      <c r="F7" s="6">
        <f>VLOOKUP(C7,'Meal Library'!$A$2:$I$237,4,FALSE())</f>
        <v>890</v>
      </c>
      <c r="G7" s="6">
        <f>VLOOKUP(C7,'Meal Library'!$A$2:$I$237,5,FALSE())</f>
        <v>72</v>
      </c>
      <c r="H7" s="6">
        <f>VLOOKUP(C7,'Meal Library'!$A$2:$I$237,6,FALSE())</f>
        <v>71</v>
      </c>
      <c r="I7" s="6">
        <f>VLOOKUP(C7,'Meal Library'!$A$2:$I$237,7,FALSE())</f>
        <v>39</v>
      </c>
    </row>
    <row r="8" spans="1:9" x14ac:dyDescent="0.2">
      <c r="A8" s="7"/>
      <c r="B8" s="7" t="s">
        <v>784</v>
      </c>
      <c r="C8" s="6">
        <v>96</v>
      </c>
      <c r="D8" s="7" t="str">
        <f>VLOOKUP(C8,'Meal Library'!$A$2:$I$237,2,FALSE())</f>
        <v>Pumpkin Muffins (2)</v>
      </c>
      <c r="E8" s="7" t="str">
        <f>VLOOKUP(C8,'Meal Library'!$A$2:$I$237,9,FALSE())</f>
        <v>2 muffins (smallest serving). Verified via Add-to-Cart gate.</v>
      </c>
      <c r="F8" s="6">
        <f>VLOOKUP(C8,'Meal Library'!$A$2:$I$237,4,FALSE())</f>
        <v>140</v>
      </c>
      <c r="G8" s="6">
        <f>VLOOKUP(C8,'Meal Library'!$A$2:$I$237,5,FALSE())</f>
        <v>12</v>
      </c>
      <c r="H8" s="6">
        <f>VLOOKUP(C8,'Meal Library'!$A$2:$I$237,6,FALSE())</f>
        <v>44</v>
      </c>
      <c r="I8" s="6">
        <f>VLOOKUP(C8,'Meal Library'!$A$2:$I$237,7,FALSE())</f>
        <v>8</v>
      </c>
    </row>
    <row r="9" spans="1:9" ht="28" x14ac:dyDescent="0.2">
      <c r="A9" s="7"/>
      <c r="B9" s="7" t="s">
        <v>785</v>
      </c>
      <c r="C9" s="6">
        <v>8000</v>
      </c>
      <c r="D9" s="7" t="str">
        <f>VLOOKUP(C9,'Meal Library'!$A$2:$I$237,2,FALSE())</f>
        <v>Custom LF Combo: 8 oz White Rice</v>
      </c>
      <c r="E9" s="7" t="str">
        <f>VLOOKUP(C9,'Meal Library'!$A$2:$I$237,9,FALSE())</f>
        <v>8 oz White Rice  (build via Customized Meals on localfoodz.co)</v>
      </c>
      <c r="F9" s="6">
        <f>VLOOKUP(C9,'Meal Library'!$A$2:$I$237,4,FALSE())</f>
        <v>300</v>
      </c>
      <c r="G9" s="6">
        <f>VLOOKUP(C9,'Meal Library'!$A$2:$I$237,5,FALSE())</f>
        <v>6</v>
      </c>
      <c r="H9" s="6">
        <f>VLOOKUP(C9,'Meal Library'!$A$2:$I$237,6,FALSE())</f>
        <v>64</v>
      </c>
      <c r="I9" s="6">
        <f>VLOOKUP(C9,'Meal Library'!$A$2:$I$237,7,FALSE())</f>
        <v>0</v>
      </c>
    </row>
    <row r="10" spans="1:9" x14ac:dyDescent="0.2">
      <c r="A10" s="10" t="s">
        <v>780</v>
      </c>
      <c r="B10" s="10" t="s">
        <v>809</v>
      </c>
      <c r="C10" s="10"/>
      <c r="D10" s="10"/>
      <c r="E10" s="10"/>
      <c r="F10" s="10">
        <f>SUM(F5:F9)</f>
        <v>2930</v>
      </c>
      <c r="G10" s="10">
        <f>SUM(G5:G9)</f>
        <v>214</v>
      </c>
      <c r="H10" s="10">
        <f>SUM(H5:H9)</f>
        <v>317</v>
      </c>
      <c r="I10" s="10">
        <f>SUM(I5:I9)</f>
        <v>110</v>
      </c>
    </row>
    <row r="12" spans="1:9" ht="28" x14ac:dyDescent="0.2">
      <c r="A12" s="7" t="s">
        <v>790</v>
      </c>
      <c r="B12" s="7" t="s">
        <v>781</v>
      </c>
      <c r="C12" s="6">
        <v>82</v>
      </c>
      <c r="D12" s="7" t="str">
        <f>VLOOKUP(C12,'Meal Library'!$A$2:$I$237,2,FALSE())</f>
        <v>Mediterranean Pesto Pasta Salad</v>
      </c>
      <c r="E12" s="7" t="str">
        <f>VLOOKUP(C12,'Meal Library'!$A$2:$I$237,9,FALSE())</f>
        <v>6 oz Sous vide Chicken Breast + Mediterranean Pesto Pasta. Verified via Add-to-Cart gate.</v>
      </c>
      <c r="F12" s="6">
        <f>VLOOKUP(C12,'Meal Library'!$A$2:$I$237,4,FALSE())</f>
        <v>890</v>
      </c>
      <c r="G12" s="6">
        <f>VLOOKUP(C12,'Meal Library'!$A$2:$I$237,5,FALSE())</f>
        <v>72</v>
      </c>
      <c r="H12" s="6">
        <f>VLOOKUP(C12,'Meal Library'!$A$2:$I$237,6,FALSE())</f>
        <v>71</v>
      </c>
      <c r="I12" s="6">
        <f>VLOOKUP(C12,'Meal Library'!$A$2:$I$237,7,FALSE())</f>
        <v>39</v>
      </c>
    </row>
    <row r="13" spans="1:9" ht="28" x14ac:dyDescent="0.2">
      <c r="A13" s="7"/>
      <c r="B13" s="7" t="s">
        <v>782</v>
      </c>
      <c r="C13" s="6">
        <v>308</v>
      </c>
      <c r="D13" s="7" t="str">
        <f>VLOOKUP(C13,'Meal Library'!$A$2:$I$237,2,FALSE())</f>
        <v>BYO: Ground Bison + Quinoa + Garlic Baked Mushrooms</v>
      </c>
      <c r="E13" s="7" t="str">
        <f>VLOOKUP(C13,'Meal Library'!$A$2:$I$237,9,FALSE())</f>
        <v>6 oz Ground Bison + 1 cup Quinoa + 4 oz Garlic Baked Mushrooms</v>
      </c>
      <c r="F13" s="6">
        <f>VLOOKUP(C13,'Meal Library'!$A$2:$I$237,4,FALSE())</f>
        <v>795</v>
      </c>
      <c r="G13" s="6">
        <f>VLOOKUP(C13,'Meal Library'!$A$2:$I$237,5,FALSE())</f>
        <v>64</v>
      </c>
      <c r="H13" s="6">
        <f>VLOOKUP(C13,'Meal Library'!$A$2:$I$237,6,FALSE())</f>
        <v>41</v>
      </c>
      <c r="I13" s="6">
        <f>VLOOKUP(C13,'Meal Library'!$A$2:$I$237,7,FALSE())</f>
        <v>42</v>
      </c>
    </row>
    <row r="14" spans="1:9" ht="42" x14ac:dyDescent="0.2">
      <c r="A14" s="7"/>
      <c r="B14" s="7" t="s">
        <v>783</v>
      </c>
      <c r="C14" s="6">
        <v>107</v>
      </c>
      <c r="D14" s="7" t="str">
        <f>VLOOKUP(C14,'Meal Library'!$A$2:$I$237,2,FALSE())</f>
        <v>Teriyaki Bowl</v>
      </c>
      <c r="E14" s="7" t="str">
        <f>VLOOKUP(C14,'Meal Library'!$A$2:$I$237,9,FALSE())</f>
        <v>6 oz Chicken Teriyaki + 6 oz Brown Rice + 6 oz Roasted Veg Medley + 2 tbsp Garlic Ginger Glaze. Verified via Add-to-Cart gate.</v>
      </c>
      <c r="F14" s="6">
        <f>VLOOKUP(C14,'Meal Library'!$A$2:$I$237,4,FALSE())</f>
        <v>650</v>
      </c>
      <c r="G14" s="6">
        <f>VLOOKUP(C14,'Meal Library'!$A$2:$I$237,5,FALSE())</f>
        <v>45</v>
      </c>
      <c r="H14" s="6">
        <f>VLOOKUP(C14,'Meal Library'!$A$2:$I$237,6,FALSE())</f>
        <v>79</v>
      </c>
      <c r="I14" s="6">
        <f>VLOOKUP(C14,'Meal Library'!$A$2:$I$237,7,FALSE())</f>
        <v>20</v>
      </c>
    </row>
    <row r="15" spans="1:9" x14ac:dyDescent="0.2">
      <c r="A15" s="7"/>
      <c r="B15" s="7" t="s">
        <v>784</v>
      </c>
      <c r="C15" s="6">
        <v>96</v>
      </c>
      <c r="D15" s="7" t="str">
        <f>VLOOKUP(C15,'Meal Library'!$A$2:$I$237,2,FALSE())</f>
        <v>Pumpkin Muffins (2)</v>
      </c>
      <c r="E15" s="7" t="str">
        <f>VLOOKUP(C15,'Meal Library'!$A$2:$I$237,9,FALSE())</f>
        <v>2 muffins (smallest serving). Verified via Add-to-Cart gate.</v>
      </c>
      <c r="F15" s="6">
        <f>VLOOKUP(C15,'Meal Library'!$A$2:$I$237,4,FALSE())</f>
        <v>140</v>
      </c>
      <c r="G15" s="6">
        <f>VLOOKUP(C15,'Meal Library'!$A$2:$I$237,5,FALSE())</f>
        <v>12</v>
      </c>
      <c r="H15" s="6">
        <f>VLOOKUP(C15,'Meal Library'!$A$2:$I$237,6,FALSE())</f>
        <v>44</v>
      </c>
      <c r="I15" s="6">
        <f>VLOOKUP(C15,'Meal Library'!$A$2:$I$237,7,FALSE())</f>
        <v>8</v>
      </c>
    </row>
    <row r="16" spans="1:9" x14ac:dyDescent="0.2">
      <c r="A16" s="7"/>
      <c r="B16" s="7" t="s">
        <v>785</v>
      </c>
      <c r="C16" s="6">
        <v>97</v>
      </c>
      <c r="D16" s="7" t="str">
        <f>VLOOKUP(C16,'Meal Library'!$A$2:$I$237,2,FALSE())</f>
        <v>Veg Fritter (2)</v>
      </c>
      <c r="E16" s="7" t="str">
        <f>VLOOKUP(C16,'Meal Library'!$A$2:$I$237,9,FALSE())</f>
        <v>2 fritters, no sauce. Verified via Add-to-Cart gate.</v>
      </c>
      <c r="F16" s="6">
        <f>VLOOKUP(C16,'Meal Library'!$A$2:$I$237,4,FALSE())</f>
        <v>130</v>
      </c>
      <c r="G16" s="6">
        <f>VLOOKUP(C16,'Meal Library'!$A$2:$I$237,5,FALSE())</f>
        <v>3</v>
      </c>
      <c r="H16" s="6">
        <f>VLOOKUP(C16,'Meal Library'!$A$2:$I$237,6,FALSE())</f>
        <v>30</v>
      </c>
      <c r="I16" s="6">
        <f>VLOOKUP(C16,'Meal Library'!$A$2:$I$237,7,FALSE())</f>
        <v>0</v>
      </c>
    </row>
    <row r="17" spans="1:9" ht="28" x14ac:dyDescent="0.2">
      <c r="A17" s="7"/>
      <c r="B17" s="7" t="s">
        <v>786</v>
      </c>
      <c r="C17" s="6">
        <v>8000</v>
      </c>
      <c r="D17" s="7" t="str">
        <f>VLOOKUP(C17,'Meal Library'!$A$2:$I$237,2,FALSE())</f>
        <v>Custom LF Combo: 8 oz White Rice</v>
      </c>
      <c r="E17" s="7" t="str">
        <f>VLOOKUP(C17,'Meal Library'!$A$2:$I$237,9,FALSE())</f>
        <v>8 oz White Rice  (build via Customized Meals on localfoodz.co)</v>
      </c>
      <c r="F17" s="6">
        <f>VLOOKUP(C17,'Meal Library'!$A$2:$I$237,4,FALSE())</f>
        <v>300</v>
      </c>
      <c r="G17" s="6">
        <f>VLOOKUP(C17,'Meal Library'!$A$2:$I$237,5,FALSE())</f>
        <v>6</v>
      </c>
      <c r="H17" s="6">
        <f>VLOOKUP(C17,'Meal Library'!$A$2:$I$237,6,FALSE())</f>
        <v>64</v>
      </c>
      <c r="I17" s="6">
        <f>VLOOKUP(C17,'Meal Library'!$A$2:$I$237,7,FALSE())</f>
        <v>0</v>
      </c>
    </row>
    <row r="18" spans="1:9" x14ac:dyDescent="0.2">
      <c r="A18" s="10" t="s">
        <v>790</v>
      </c>
      <c r="B18" s="10" t="s">
        <v>809</v>
      </c>
      <c r="C18" s="10"/>
      <c r="D18" s="10"/>
      <c r="E18" s="10"/>
      <c r="F18" s="10">
        <f>SUM(F12:F17)</f>
        <v>2905</v>
      </c>
      <c r="G18" s="10">
        <f>SUM(G12:G17)</f>
        <v>202</v>
      </c>
      <c r="H18" s="10">
        <f>SUM(H12:H17)</f>
        <v>329</v>
      </c>
      <c r="I18" s="10">
        <f>SUM(I12:I17)</f>
        <v>109</v>
      </c>
    </row>
    <row r="20" spans="1:9" ht="28" x14ac:dyDescent="0.2">
      <c r="A20" s="7" t="s">
        <v>791</v>
      </c>
      <c r="B20" s="7" t="s">
        <v>781</v>
      </c>
      <c r="C20" s="6">
        <v>308</v>
      </c>
      <c r="D20" s="7" t="str">
        <f>VLOOKUP(C20,'Meal Library'!$A$2:$I$237,2,FALSE())</f>
        <v>BYO: Ground Bison + Quinoa + Garlic Baked Mushrooms</v>
      </c>
      <c r="E20" s="7" t="str">
        <f>VLOOKUP(C20,'Meal Library'!$A$2:$I$237,9,FALSE())</f>
        <v>6 oz Ground Bison + 1 cup Quinoa + 4 oz Garlic Baked Mushrooms</v>
      </c>
      <c r="F20" s="6">
        <f>VLOOKUP(C20,'Meal Library'!$A$2:$I$237,4,FALSE())</f>
        <v>795</v>
      </c>
      <c r="G20" s="6">
        <f>VLOOKUP(C20,'Meal Library'!$A$2:$I$237,5,FALSE())</f>
        <v>64</v>
      </c>
      <c r="H20" s="6">
        <f>VLOOKUP(C20,'Meal Library'!$A$2:$I$237,6,FALSE())</f>
        <v>41</v>
      </c>
      <c r="I20" s="6">
        <f>VLOOKUP(C20,'Meal Library'!$A$2:$I$237,7,FALSE())</f>
        <v>42</v>
      </c>
    </row>
    <row r="21" spans="1:9" ht="28" x14ac:dyDescent="0.2">
      <c r="A21" s="7"/>
      <c r="B21" s="7" t="s">
        <v>782</v>
      </c>
      <c r="C21" s="6">
        <v>41</v>
      </c>
      <c r="D21" s="7" t="str">
        <f>VLOOKUP(C21,'Meal Library'!$A$2:$I$237,2,FALSE())</f>
        <v>Chicken Tikka w/ Rice and Veg</v>
      </c>
      <c r="E21" s="7" t="str">
        <f>VLOOKUP(C21,'Meal Library'!$A$2:$I$237,9,FALSE())</f>
        <v>6 oz Chicken Tikka + 6 oz White Rice + 6 oz Fajita Veg Mix + 2 tbsp Cilantro Lime Sauce. Verified via Add-to-Cart gate.</v>
      </c>
      <c r="F21" s="6">
        <f>VLOOKUP(C21,'Meal Library'!$A$2:$I$237,4,FALSE())</f>
        <v>810</v>
      </c>
      <c r="G21" s="6">
        <f>VLOOKUP(C21,'Meal Library'!$A$2:$I$237,5,FALSE())</f>
        <v>63</v>
      </c>
      <c r="H21" s="6">
        <f>VLOOKUP(C21,'Meal Library'!$A$2:$I$237,6,FALSE())</f>
        <v>77</v>
      </c>
      <c r="I21" s="6">
        <f>VLOOKUP(C21,'Meal Library'!$A$2:$I$237,7,FALSE())</f>
        <v>29</v>
      </c>
    </row>
    <row r="22" spans="1:9" ht="42" x14ac:dyDescent="0.2">
      <c r="A22" s="7"/>
      <c r="B22" s="7" t="s">
        <v>783</v>
      </c>
      <c r="C22" s="6">
        <v>78</v>
      </c>
      <c r="D22" s="7" t="str">
        <f>VLOOKUP(C22,'Meal Library'!$A$2:$I$237,2,FALSE())</f>
        <v>Oven-Baked Chicken Parmesan</v>
      </c>
      <c r="E22" s="7" t="str">
        <f>VLOOKUP(C22,'Meal Library'!$A$2:$I$237,9,FALSE())</f>
        <v>1 unit Chicken Parmesan + 3 oz Broccoli &amp; Carrots (no pasta — whole wheat breading on chicken). Verified via Add-to-Cart gate.</v>
      </c>
      <c r="F22" s="6">
        <f>VLOOKUP(C22,'Meal Library'!$A$2:$I$237,4,FALSE())</f>
        <v>780</v>
      </c>
      <c r="G22" s="6">
        <f>VLOOKUP(C22,'Meal Library'!$A$2:$I$237,5,FALSE())</f>
        <v>71</v>
      </c>
      <c r="H22" s="6">
        <f>VLOOKUP(C22,'Meal Library'!$A$2:$I$237,6,FALSE())</f>
        <v>64</v>
      </c>
      <c r="I22" s="6">
        <f>VLOOKUP(C22,'Meal Library'!$A$2:$I$237,7,FALSE())</f>
        <v>26</v>
      </c>
    </row>
    <row r="23" spans="1:9" ht="28" x14ac:dyDescent="0.2">
      <c r="A23" s="7"/>
      <c r="B23" s="7" t="s">
        <v>784</v>
      </c>
      <c r="C23" s="6">
        <v>231</v>
      </c>
      <c r="D23" s="7" t="str">
        <f>VLOOKUP(C23,'Meal Library'!$A$2:$I$237,2,FALSE())</f>
        <v>Apple (1 cup)</v>
      </c>
      <c r="E23" s="7" t="str">
        <f>VLOOKUP(C23,'Meal Library'!$A$2:$I$237,9,FALSE())</f>
        <v>1 Cup sliced Apple from the Fruits menu. Verified via Add-to-Cart gate at localfoodz.co/menu/fruits.</v>
      </c>
      <c r="F23" s="6">
        <f>VLOOKUP(C23,'Meal Library'!$A$2:$I$237,4,FALSE())</f>
        <v>90</v>
      </c>
      <c r="G23" s="6">
        <f>VLOOKUP(C23,'Meal Library'!$A$2:$I$237,5,FALSE())</f>
        <v>0</v>
      </c>
      <c r="H23" s="6">
        <f>VLOOKUP(C23,'Meal Library'!$A$2:$I$237,6,FALSE())</f>
        <v>25</v>
      </c>
      <c r="I23" s="6">
        <f>VLOOKUP(C23,'Meal Library'!$A$2:$I$237,7,FALSE())</f>
        <v>0</v>
      </c>
    </row>
    <row r="24" spans="1:9" x14ac:dyDescent="0.2">
      <c r="A24" s="7"/>
      <c r="B24" s="7" t="s">
        <v>785</v>
      </c>
      <c r="C24" s="6">
        <v>97</v>
      </c>
      <c r="D24" s="7" t="str">
        <f>VLOOKUP(C24,'Meal Library'!$A$2:$I$237,2,FALSE())</f>
        <v>Veg Fritter (2)</v>
      </c>
      <c r="E24" s="7" t="str">
        <f>VLOOKUP(C24,'Meal Library'!$A$2:$I$237,9,FALSE())</f>
        <v>2 fritters, no sauce. Verified via Add-to-Cart gate.</v>
      </c>
      <c r="F24" s="6">
        <f>VLOOKUP(C24,'Meal Library'!$A$2:$I$237,4,FALSE())</f>
        <v>130</v>
      </c>
      <c r="G24" s="6">
        <f>VLOOKUP(C24,'Meal Library'!$A$2:$I$237,5,FALSE())</f>
        <v>3</v>
      </c>
      <c r="H24" s="6">
        <f>VLOOKUP(C24,'Meal Library'!$A$2:$I$237,6,FALSE())</f>
        <v>30</v>
      </c>
      <c r="I24" s="6">
        <f>VLOOKUP(C24,'Meal Library'!$A$2:$I$237,7,FALSE())</f>
        <v>0</v>
      </c>
    </row>
    <row r="25" spans="1:9" ht="28" x14ac:dyDescent="0.2">
      <c r="A25" s="7"/>
      <c r="B25" s="7" t="s">
        <v>786</v>
      </c>
      <c r="C25" s="6">
        <v>8022</v>
      </c>
      <c r="D25" s="7" t="str">
        <f>VLOOKUP(C25,'Meal Library'!$A$2:$I$237,2,FALSE())</f>
        <v>Custom LF Combo: 4 oz Mongolian Beef + 4 oz White Rice</v>
      </c>
      <c r="E25" s="7" t="str">
        <f>VLOOKUP(C25,'Meal Library'!$A$2:$I$237,9,FALSE())</f>
        <v>4 oz Mongolian Beef + 4 oz White Rice  (build via Customized Meals on localfoodz.co)</v>
      </c>
      <c r="F25" s="6">
        <f>VLOOKUP(C25,'Meal Library'!$A$2:$I$237,4,FALSE())</f>
        <v>320</v>
      </c>
      <c r="G25" s="6">
        <f>VLOOKUP(C25,'Meal Library'!$A$2:$I$237,5,FALSE())</f>
        <v>23</v>
      </c>
      <c r="H25" s="6">
        <f>VLOOKUP(C25,'Meal Library'!$A$2:$I$237,6,FALSE())</f>
        <v>48</v>
      </c>
      <c r="I25" s="6">
        <f>VLOOKUP(C25,'Meal Library'!$A$2:$I$237,7,FALSE())</f>
        <v>3.5</v>
      </c>
    </row>
    <row r="26" spans="1:9" x14ac:dyDescent="0.2">
      <c r="A26" s="10" t="s">
        <v>791</v>
      </c>
      <c r="B26" s="10" t="s">
        <v>809</v>
      </c>
      <c r="C26" s="10"/>
      <c r="D26" s="10"/>
      <c r="E26" s="10"/>
      <c r="F26" s="10">
        <f>SUM(F20:F25)</f>
        <v>2925</v>
      </c>
      <c r="G26" s="10">
        <f>SUM(G20:G25)</f>
        <v>224</v>
      </c>
      <c r="H26" s="10">
        <f>SUM(H20:H25)</f>
        <v>285</v>
      </c>
      <c r="I26" s="10">
        <f>SUM(I20:I25)</f>
        <v>100.5</v>
      </c>
    </row>
    <row r="28" spans="1:9" ht="42" x14ac:dyDescent="0.2">
      <c r="A28" s="7" t="s">
        <v>793</v>
      </c>
      <c r="B28" s="7" t="s">
        <v>781</v>
      </c>
      <c r="C28" s="6">
        <v>108</v>
      </c>
      <c r="D28" s="7" t="str">
        <f>VLOOKUP(C28,'Meal Library'!$A$2:$I$237,2,FALSE())</f>
        <v>Burger Bowl</v>
      </c>
      <c r="E28" s="7" t="str">
        <f>VLOOKUP(C28,'Meal Library'!$A$2:$I$237,9,FALSE())</f>
        <v>6 oz Ground Beef + 2 oz Lettuce + 6 oz Roasted Yams + 1 cup Pico de Gallo + .25 cup Cheesy Cream Sauce. Verified via Add-to-Cart gate.</v>
      </c>
      <c r="F28" s="6">
        <f>VLOOKUP(C28,'Meal Library'!$A$2:$I$237,4,FALSE())</f>
        <v>770</v>
      </c>
      <c r="G28" s="6">
        <f>VLOOKUP(C28,'Meal Library'!$A$2:$I$237,5,FALSE())</f>
        <v>44</v>
      </c>
      <c r="H28" s="6">
        <f>VLOOKUP(C28,'Meal Library'!$A$2:$I$237,6,FALSE())</f>
        <v>62</v>
      </c>
      <c r="I28" s="6">
        <f>VLOOKUP(C28,'Meal Library'!$A$2:$I$237,7,FALSE())</f>
        <v>37</v>
      </c>
    </row>
    <row r="29" spans="1:9" ht="28" x14ac:dyDescent="0.2">
      <c r="A29" s="7"/>
      <c r="B29" s="7" t="s">
        <v>782</v>
      </c>
      <c r="C29" s="6">
        <v>33</v>
      </c>
      <c r="D29" s="7" t="str">
        <f>VLOOKUP(C29,'Meal Library'!$A$2:$I$237,2,FALSE())</f>
        <v>Chicken Quesadilla</v>
      </c>
      <c r="E29" s="7" t="str">
        <f>VLOOKUP(C29,'Meal Library'!$A$2:$I$237,9,FALSE())</f>
        <v>Chicken Quesadilla + 2 tbsp Sour Cream + 2 oz Guacamole. Verified via Add-to-Cart gate.</v>
      </c>
      <c r="F29" s="6">
        <f>VLOOKUP(C29,'Meal Library'!$A$2:$I$237,4,FALSE())</f>
        <v>890</v>
      </c>
      <c r="G29" s="6">
        <f>VLOOKUP(C29,'Meal Library'!$A$2:$I$237,5,FALSE())</f>
        <v>66</v>
      </c>
      <c r="H29" s="6">
        <f>VLOOKUP(C29,'Meal Library'!$A$2:$I$237,6,FALSE())</f>
        <v>76</v>
      </c>
      <c r="I29" s="6">
        <f>VLOOKUP(C29,'Meal Library'!$A$2:$I$237,7,FALSE())</f>
        <v>35</v>
      </c>
    </row>
    <row r="30" spans="1:9" ht="42" x14ac:dyDescent="0.2">
      <c r="A30" s="7"/>
      <c r="B30" s="7" t="s">
        <v>783</v>
      </c>
      <c r="C30" s="6">
        <v>78</v>
      </c>
      <c r="D30" s="7" t="str">
        <f>VLOOKUP(C30,'Meal Library'!$A$2:$I$237,2,FALSE())</f>
        <v>Oven-Baked Chicken Parmesan</v>
      </c>
      <c r="E30" s="7" t="str">
        <f>VLOOKUP(C30,'Meal Library'!$A$2:$I$237,9,FALSE())</f>
        <v>1 unit Chicken Parmesan + 3 oz Broccoli &amp; Carrots (no pasta — whole wheat breading on chicken). Verified via Add-to-Cart gate.</v>
      </c>
      <c r="F30" s="6">
        <f>VLOOKUP(C30,'Meal Library'!$A$2:$I$237,4,FALSE())</f>
        <v>780</v>
      </c>
      <c r="G30" s="6">
        <f>VLOOKUP(C30,'Meal Library'!$A$2:$I$237,5,FALSE())</f>
        <v>71</v>
      </c>
      <c r="H30" s="6">
        <f>VLOOKUP(C30,'Meal Library'!$A$2:$I$237,6,FALSE())</f>
        <v>64</v>
      </c>
      <c r="I30" s="6">
        <f>VLOOKUP(C30,'Meal Library'!$A$2:$I$237,7,FALSE())</f>
        <v>26</v>
      </c>
    </row>
    <row r="31" spans="1:9" ht="28" x14ac:dyDescent="0.2">
      <c r="A31" s="7"/>
      <c r="B31" s="7" t="s">
        <v>784</v>
      </c>
      <c r="C31" s="6">
        <v>230</v>
      </c>
      <c r="D31" s="7" t="str">
        <f>VLOOKUP(C31,'Meal Library'!$A$2:$I$237,2,FALSE())</f>
        <v>Banana (1 piece)</v>
      </c>
      <c r="E31" s="7" t="str">
        <f>VLOOKUP(C31,'Meal Library'!$A$2:$I$237,9,FALSE())</f>
        <v>1 Banana from the Fruits menu. Verified via Add-to-Cart gate at localfoodz.co/menu/fruits.</v>
      </c>
      <c r="F31" s="6">
        <f>VLOOKUP(C31,'Meal Library'!$A$2:$I$237,4,FALSE())</f>
        <v>110</v>
      </c>
      <c r="G31" s="6">
        <f>VLOOKUP(C31,'Meal Library'!$A$2:$I$237,5,FALSE())</f>
        <v>1</v>
      </c>
      <c r="H31" s="6">
        <f>VLOOKUP(C31,'Meal Library'!$A$2:$I$237,6,FALSE())</f>
        <v>27</v>
      </c>
      <c r="I31" s="6">
        <f>VLOOKUP(C31,'Meal Library'!$A$2:$I$237,7,FALSE())</f>
        <v>0</v>
      </c>
    </row>
    <row r="32" spans="1:9" ht="28" x14ac:dyDescent="0.2">
      <c r="A32" s="7"/>
      <c r="B32" s="7" t="s">
        <v>785</v>
      </c>
      <c r="C32" s="6">
        <v>8002</v>
      </c>
      <c r="D32" s="7" t="str">
        <f>VLOOKUP(C32,'Meal Library'!$A$2:$I$237,2,FALSE())</f>
        <v>Custom LF Combo: 4 oz Smoked Paprika Chicken Breast + 4 oz White Rice</v>
      </c>
      <c r="E32" s="7" t="str">
        <f>VLOOKUP(C32,'Meal Library'!$A$2:$I$237,9,FALSE())</f>
        <v>4 oz Smoked Paprika Chicken Breast + 4 oz White Rice  (build via Customized Meals on localfoodz.co)</v>
      </c>
      <c r="F32" s="6">
        <f>VLOOKUP(C32,'Meal Library'!$A$2:$I$237,4,FALSE())</f>
        <v>320</v>
      </c>
      <c r="G32" s="6">
        <f>VLOOKUP(C32,'Meal Library'!$A$2:$I$237,5,FALSE())</f>
        <v>36</v>
      </c>
      <c r="H32" s="6">
        <f>VLOOKUP(C32,'Meal Library'!$A$2:$I$237,6,FALSE())</f>
        <v>34</v>
      </c>
      <c r="I32" s="6">
        <f>VLOOKUP(C32,'Meal Library'!$A$2:$I$237,7,FALSE())</f>
        <v>3.5</v>
      </c>
    </row>
    <row r="33" spans="1:9" x14ac:dyDescent="0.2">
      <c r="A33" s="10" t="s">
        <v>793</v>
      </c>
      <c r="B33" s="10" t="s">
        <v>809</v>
      </c>
      <c r="C33" s="10"/>
      <c r="D33" s="10"/>
      <c r="E33" s="10"/>
      <c r="F33" s="10">
        <f>SUM(F28:F32)</f>
        <v>2870</v>
      </c>
      <c r="G33" s="10">
        <f>SUM(G28:G32)</f>
        <v>218</v>
      </c>
      <c r="H33" s="10">
        <f>SUM(H28:H32)</f>
        <v>263</v>
      </c>
      <c r="I33" s="10">
        <f>SUM(I28:I32)</f>
        <v>101.5</v>
      </c>
    </row>
    <row r="35" spans="1:9" ht="28" x14ac:dyDescent="0.2">
      <c r="A35" s="7" t="s">
        <v>794</v>
      </c>
      <c r="B35" s="7" t="s">
        <v>781</v>
      </c>
      <c r="C35" s="6">
        <v>33</v>
      </c>
      <c r="D35" s="7" t="str">
        <f>VLOOKUP(C35,'Meal Library'!$A$2:$I$237,2,FALSE())</f>
        <v>Chicken Quesadilla</v>
      </c>
      <c r="E35" s="7" t="str">
        <f>VLOOKUP(C35,'Meal Library'!$A$2:$I$237,9,FALSE())</f>
        <v>Chicken Quesadilla + 2 tbsp Sour Cream + 2 oz Guacamole. Verified via Add-to-Cart gate.</v>
      </c>
      <c r="F35" s="6">
        <f>VLOOKUP(C35,'Meal Library'!$A$2:$I$237,4,FALSE())</f>
        <v>890</v>
      </c>
      <c r="G35" s="6">
        <f>VLOOKUP(C35,'Meal Library'!$A$2:$I$237,5,FALSE())</f>
        <v>66</v>
      </c>
      <c r="H35" s="6">
        <f>VLOOKUP(C35,'Meal Library'!$A$2:$I$237,6,FALSE())</f>
        <v>76</v>
      </c>
      <c r="I35" s="6">
        <f>VLOOKUP(C35,'Meal Library'!$A$2:$I$237,7,FALSE())</f>
        <v>35</v>
      </c>
    </row>
    <row r="36" spans="1:9" ht="42" x14ac:dyDescent="0.2">
      <c r="A36" s="7"/>
      <c r="B36" s="7" t="s">
        <v>782</v>
      </c>
      <c r="C36" s="6">
        <v>14</v>
      </c>
      <c r="D36" s="7" t="str">
        <f>VLOOKUP(C36,'Meal Library'!$A$2:$I$237,2,FALSE())</f>
        <v>Garlic Steak w/ Cauliflower Grits</v>
      </c>
      <c r="E36" s="7" t="str">
        <f>VLOOKUP(C36,'Meal Library'!$A$2:$I$237,9,FALSE())</f>
        <v>6 oz Garlic Steak + 4 oz Lemon Pepper Broccoli &amp; Carrots + 1 cup Cauliflower Rice Grits + .5 oz Garlic Herb Butter. Verified via Add-to-Cart gate.</v>
      </c>
      <c r="F36" s="6">
        <f>VLOOKUP(C36,'Meal Library'!$A$2:$I$237,4,FALSE())</f>
        <v>780</v>
      </c>
      <c r="G36" s="6">
        <f>VLOOKUP(C36,'Meal Library'!$A$2:$I$237,5,FALSE())</f>
        <v>64</v>
      </c>
      <c r="H36" s="6">
        <f>VLOOKUP(C36,'Meal Library'!$A$2:$I$237,6,FALSE())</f>
        <v>42</v>
      </c>
      <c r="I36" s="6">
        <f>VLOOKUP(C36,'Meal Library'!$A$2:$I$237,7,FALSE())</f>
        <v>43</v>
      </c>
    </row>
    <row r="37" spans="1:9" ht="42" x14ac:dyDescent="0.2">
      <c r="A37" s="7"/>
      <c r="B37" s="7" t="s">
        <v>783</v>
      </c>
      <c r="C37" s="6">
        <v>128</v>
      </c>
      <c r="D37" s="7" t="str">
        <f>VLOOKUP(C37,'Meal Library'!$A$2:$I$237,2,FALSE())</f>
        <v>Build-Your-Own Pasta Bowl</v>
      </c>
      <c r="E37" s="7" t="str">
        <f>VLOOKUP(C37,'Meal Library'!$A$2:$I$237,9,FALSE())</f>
        <v>6 oz Smoked Paprika Chicken Breast + 6 oz Whole Wheat Penne Pasta + 6 oz Broccoli + 4 tbsp Red Bell Pepper Sauce + 2 tbsp Cheddar. Verified via Add-to-Cart gate.</v>
      </c>
      <c r="F37" s="6">
        <f>VLOOKUP(C37,'Meal Library'!$A$2:$I$237,4,FALSE())</f>
        <v>650</v>
      </c>
      <c r="G37" s="6">
        <f>VLOOKUP(C37,'Meal Library'!$A$2:$I$237,5,FALSE())</f>
        <v>69</v>
      </c>
      <c r="H37" s="6">
        <f>VLOOKUP(C37,'Meal Library'!$A$2:$I$237,6,FALSE())</f>
        <v>68</v>
      </c>
      <c r="I37" s="6">
        <f>VLOOKUP(C37,'Meal Library'!$A$2:$I$237,7,FALSE())</f>
        <v>16</v>
      </c>
    </row>
    <row r="38" spans="1:9" ht="28" x14ac:dyDescent="0.2">
      <c r="A38" s="7"/>
      <c r="B38" s="7" t="s">
        <v>784</v>
      </c>
      <c r="C38" s="6">
        <v>230</v>
      </c>
      <c r="D38" s="7" t="str">
        <f>VLOOKUP(C38,'Meal Library'!$A$2:$I$237,2,FALSE())</f>
        <v>Banana (1 piece)</v>
      </c>
      <c r="E38" s="7" t="str">
        <f>VLOOKUP(C38,'Meal Library'!$A$2:$I$237,9,FALSE())</f>
        <v>1 Banana from the Fruits menu. Verified via Add-to-Cart gate at localfoodz.co/menu/fruits.</v>
      </c>
      <c r="F38" s="6">
        <f>VLOOKUP(C38,'Meal Library'!$A$2:$I$237,4,FALSE())</f>
        <v>110</v>
      </c>
      <c r="G38" s="6">
        <f>VLOOKUP(C38,'Meal Library'!$A$2:$I$237,5,FALSE())</f>
        <v>1</v>
      </c>
      <c r="H38" s="6">
        <f>VLOOKUP(C38,'Meal Library'!$A$2:$I$237,6,FALSE())</f>
        <v>27</v>
      </c>
      <c r="I38" s="6">
        <f>VLOOKUP(C38,'Meal Library'!$A$2:$I$237,7,FALSE())</f>
        <v>0</v>
      </c>
    </row>
    <row r="39" spans="1:9" ht="28" x14ac:dyDescent="0.2">
      <c r="A39" s="7"/>
      <c r="B39" s="7" t="s">
        <v>785</v>
      </c>
      <c r="C39" s="6">
        <v>8023</v>
      </c>
      <c r="D39" s="7" t="str">
        <f>VLOOKUP(C39,'Meal Library'!$A$2:$I$237,2,FALSE())</f>
        <v>Custom LF Combo: 4 oz Garlic Shrimp + 8 oz White Rice</v>
      </c>
      <c r="E39" s="7" t="str">
        <f>VLOOKUP(C39,'Meal Library'!$A$2:$I$237,9,FALSE())</f>
        <v>4 oz Garlic Shrimp + 8 oz White Rice  (build via Customized Meals on localfoodz.co)</v>
      </c>
      <c r="F39" s="6">
        <f>VLOOKUP(C39,'Meal Library'!$A$2:$I$237,4,FALSE())</f>
        <v>390</v>
      </c>
      <c r="G39" s="6">
        <f>VLOOKUP(C39,'Meal Library'!$A$2:$I$237,5,FALSE())</f>
        <v>22</v>
      </c>
      <c r="H39" s="6">
        <f>VLOOKUP(C39,'Meal Library'!$A$2:$I$237,6,FALSE())</f>
        <v>66</v>
      </c>
      <c r="I39" s="6">
        <f>VLOOKUP(C39,'Meal Library'!$A$2:$I$237,7,FALSE())</f>
        <v>1</v>
      </c>
    </row>
    <row r="40" spans="1:9" x14ac:dyDescent="0.2">
      <c r="A40" s="10" t="s">
        <v>794</v>
      </c>
      <c r="B40" s="10" t="s">
        <v>809</v>
      </c>
      <c r="C40" s="10"/>
      <c r="D40" s="10"/>
      <c r="E40" s="10"/>
      <c r="F40" s="10">
        <f>SUM(F35:F39)</f>
        <v>2820</v>
      </c>
      <c r="G40" s="10">
        <f>SUM(G35:G39)</f>
        <v>222</v>
      </c>
      <c r="H40" s="10">
        <f>SUM(H35:H39)</f>
        <v>279</v>
      </c>
      <c r="I40" s="10">
        <f>SUM(I35:I39)</f>
        <v>95</v>
      </c>
    </row>
    <row r="42" spans="1:9" ht="28" x14ac:dyDescent="0.2">
      <c r="A42" s="7" t="s">
        <v>795</v>
      </c>
      <c r="B42" s="7" t="s">
        <v>781</v>
      </c>
      <c r="C42" s="6">
        <v>69</v>
      </c>
      <c r="D42" s="7" t="str">
        <f>VLOOKUP(C42,'Meal Library'!$A$2:$I$237,2,FALSE())</f>
        <v>Breakfast Burrito</v>
      </c>
      <c r="E42" s="7" t="str">
        <f>VLOOKUP(C42,'Meal Library'!$A$2:$I$237,9,FALSE())</f>
        <v>Breakfast Burrito + 2 tbsp Red Bell Pepper Sauce. Verified via Add-to-Cart gate.</v>
      </c>
      <c r="F42" s="6">
        <f>VLOOKUP(C42,'Meal Library'!$A$2:$I$237,4,FALSE())</f>
        <v>780</v>
      </c>
      <c r="G42" s="6">
        <f>VLOOKUP(C42,'Meal Library'!$A$2:$I$237,5,FALSE())</f>
        <v>31</v>
      </c>
      <c r="H42" s="6">
        <f>VLOOKUP(C42,'Meal Library'!$A$2:$I$237,6,FALSE())</f>
        <v>76</v>
      </c>
      <c r="I42" s="6">
        <f>VLOOKUP(C42,'Meal Library'!$A$2:$I$237,7,FALSE())</f>
        <v>38</v>
      </c>
    </row>
    <row r="43" spans="1:9" ht="42" x14ac:dyDescent="0.2">
      <c r="A43" s="7"/>
      <c r="B43" s="7" t="s">
        <v>782</v>
      </c>
      <c r="C43" s="6">
        <v>31</v>
      </c>
      <c r="D43" s="7" t="str">
        <f>VLOOKUP(C43,'Meal Library'!$A$2:$I$237,2,FALSE())</f>
        <v>Roasted Pork w/ Cauliflower Grits</v>
      </c>
      <c r="E43" s="7" t="str">
        <f>VLOOKUP(C43,'Meal Library'!$A$2:$I$237,9,FALSE())</f>
        <v>6 oz Roasted Pork Loin + 4 oz Lemon Pepper Broccoli &amp; Carrots + 1 cup Cauliflower Rice Grits + .5 oz Garlic Herb Butter. Verified via Add-to-Cart gate.</v>
      </c>
      <c r="F43" s="6">
        <f>VLOOKUP(C43,'Meal Library'!$A$2:$I$237,4,FALSE())</f>
        <v>750</v>
      </c>
      <c r="G43" s="6">
        <f>VLOOKUP(C43,'Meal Library'!$A$2:$I$237,5,FALSE())</f>
        <v>68</v>
      </c>
      <c r="H43" s="6">
        <f>VLOOKUP(C43,'Meal Library'!$A$2:$I$237,6,FALSE())</f>
        <v>37</v>
      </c>
      <c r="I43" s="6">
        <f>VLOOKUP(C43,'Meal Library'!$A$2:$I$237,7,FALSE())</f>
        <v>38</v>
      </c>
    </row>
    <row r="44" spans="1:9" ht="42" x14ac:dyDescent="0.2">
      <c r="A44" s="7"/>
      <c r="B44" s="7" t="s">
        <v>783</v>
      </c>
      <c r="C44" s="6">
        <v>107</v>
      </c>
      <c r="D44" s="7" t="str">
        <f>VLOOKUP(C44,'Meal Library'!$A$2:$I$237,2,FALSE())</f>
        <v>Teriyaki Bowl</v>
      </c>
      <c r="E44" s="7" t="str">
        <f>VLOOKUP(C44,'Meal Library'!$A$2:$I$237,9,FALSE())</f>
        <v>6 oz Chicken Teriyaki + 6 oz Brown Rice + 6 oz Roasted Veg Medley + 2 tbsp Garlic Ginger Glaze. Verified via Add-to-Cart gate.</v>
      </c>
      <c r="F44" s="6">
        <f>VLOOKUP(C44,'Meal Library'!$A$2:$I$237,4,FALSE())</f>
        <v>650</v>
      </c>
      <c r="G44" s="6">
        <f>VLOOKUP(C44,'Meal Library'!$A$2:$I$237,5,FALSE())</f>
        <v>45</v>
      </c>
      <c r="H44" s="6">
        <f>VLOOKUP(C44,'Meal Library'!$A$2:$I$237,6,FALSE())</f>
        <v>79</v>
      </c>
      <c r="I44" s="6">
        <f>VLOOKUP(C44,'Meal Library'!$A$2:$I$237,7,FALSE())</f>
        <v>20</v>
      </c>
    </row>
    <row r="45" spans="1:9" ht="28" x14ac:dyDescent="0.2">
      <c r="A45" s="7"/>
      <c r="B45" s="7" t="s">
        <v>784</v>
      </c>
      <c r="C45" s="6">
        <v>232</v>
      </c>
      <c r="D45" s="7" t="str">
        <f>VLOOKUP(C45,'Meal Library'!$A$2:$I$237,2,FALSE())</f>
        <v>Orange (1 cup)</v>
      </c>
      <c r="E45" s="7" t="str">
        <f>VLOOKUP(C45,'Meal Library'!$A$2:$I$237,9,FALSE())</f>
        <v>1 Cup Orange segments from the Fruits menu. Verified via Add-to-Cart gate at localfoodz.co/menu/fruits.</v>
      </c>
      <c r="F45" s="6">
        <f>VLOOKUP(C45,'Meal Library'!$A$2:$I$237,4,FALSE())</f>
        <v>70</v>
      </c>
      <c r="G45" s="6">
        <f>VLOOKUP(C45,'Meal Library'!$A$2:$I$237,5,FALSE())</f>
        <v>1</v>
      </c>
      <c r="H45" s="6">
        <f>VLOOKUP(C45,'Meal Library'!$A$2:$I$237,6,FALSE())</f>
        <v>17</v>
      </c>
      <c r="I45" s="6">
        <f>VLOOKUP(C45,'Meal Library'!$A$2:$I$237,7,FALSE())</f>
        <v>0</v>
      </c>
    </row>
    <row r="46" spans="1:9" x14ac:dyDescent="0.2">
      <c r="A46" s="7"/>
      <c r="B46" s="7" t="s">
        <v>785</v>
      </c>
      <c r="C46" s="6">
        <v>97</v>
      </c>
      <c r="D46" s="7" t="str">
        <f>VLOOKUP(C46,'Meal Library'!$A$2:$I$237,2,FALSE())</f>
        <v>Veg Fritter (2)</v>
      </c>
      <c r="E46" s="7" t="str">
        <f>VLOOKUP(C46,'Meal Library'!$A$2:$I$237,9,FALSE())</f>
        <v>2 fritters, no sauce. Verified via Add-to-Cart gate.</v>
      </c>
      <c r="F46" s="6">
        <f>VLOOKUP(C46,'Meal Library'!$A$2:$I$237,4,FALSE())</f>
        <v>130</v>
      </c>
      <c r="G46" s="6">
        <f>VLOOKUP(C46,'Meal Library'!$A$2:$I$237,5,FALSE())</f>
        <v>3</v>
      </c>
      <c r="H46" s="6">
        <f>VLOOKUP(C46,'Meal Library'!$A$2:$I$237,6,FALSE())</f>
        <v>30</v>
      </c>
      <c r="I46" s="6">
        <f>VLOOKUP(C46,'Meal Library'!$A$2:$I$237,7,FALSE())</f>
        <v>0</v>
      </c>
    </row>
    <row r="47" spans="1:9" ht="28" x14ac:dyDescent="0.2">
      <c r="A47" s="7"/>
      <c r="B47" s="7" t="s">
        <v>786</v>
      </c>
      <c r="C47" s="6">
        <v>8002</v>
      </c>
      <c r="D47" s="7" t="str">
        <f>VLOOKUP(C47,'Meal Library'!$A$2:$I$237,2,FALSE())</f>
        <v>Custom LF Combo: 4 oz Smoked Paprika Chicken Breast + 4 oz White Rice</v>
      </c>
      <c r="E47" s="7" t="str">
        <f>VLOOKUP(C47,'Meal Library'!$A$2:$I$237,9,FALSE())</f>
        <v>4 oz Smoked Paprika Chicken Breast + 4 oz White Rice  (build via Customized Meals on localfoodz.co)</v>
      </c>
      <c r="F47" s="6">
        <f>VLOOKUP(C47,'Meal Library'!$A$2:$I$237,4,FALSE())</f>
        <v>320</v>
      </c>
      <c r="G47" s="6">
        <f>VLOOKUP(C47,'Meal Library'!$A$2:$I$237,5,FALSE())</f>
        <v>36</v>
      </c>
      <c r="H47" s="6">
        <f>VLOOKUP(C47,'Meal Library'!$A$2:$I$237,6,FALSE())</f>
        <v>34</v>
      </c>
      <c r="I47" s="6">
        <f>VLOOKUP(C47,'Meal Library'!$A$2:$I$237,7,FALSE())</f>
        <v>3.5</v>
      </c>
    </row>
    <row r="48" spans="1:9" x14ac:dyDescent="0.2">
      <c r="A48" s="7"/>
      <c r="B48" s="7" t="s">
        <v>787</v>
      </c>
      <c r="C48" s="6">
        <v>602</v>
      </c>
      <c r="D48" s="7" t="str">
        <f>VLOOKUP(C48,'Meal Library'!$A$2:$I$237,2,FALSE())</f>
        <v>CM Teriyaki Chicken Breast (4oz)</v>
      </c>
      <c r="E48" s="7" t="str">
        <f>VLOOKUP(C48,'Meal Library'!$A$2:$I$237,9,FALSE())</f>
        <v>4 oz Teriyaki Chicken Breast from Customized Meals</v>
      </c>
      <c r="F48" s="6">
        <f>VLOOKUP(C48,'Meal Library'!$A$2:$I$237,4,FALSE())</f>
        <v>190</v>
      </c>
      <c r="G48" s="6">
        <f>VLOOKUP(C48,'Meal Library'!$A$2:$I$237,5,FALSE())</f>
        <v>35</v>
      </c>
      <c r="H48" s="6">
        <f>VLOOKUP(C48,'Meal Library'!$A$2:$I$237,6,FALSE())</f>
        <v>4</v>
      </c>
      <c r="I48" s="6">
        <f>VLOOKUP(C48,'Meal Library'!$A$2:$I$237,7,FALSE())</f>
        <v>3.5</v>
      </c>
    </row>
    <row r="49" spans="1:9" x14ac:dyDescent="0.2">
      <c r="A49" s="10" t="s">
        <v>795</v>
      </c>
      <c r="B49" s="10" t="s">
        <v>809</v>
      </c>
      <c r="C49" s="10"/>
      <c r="D49" s="10"/>
      <c r="E49" s="10"/>
      <c r="F49" s="10">
        <f>SUM(F42:F48)</f>
        <v>2890</v>
      </c>
      <c r="G49" s="10">
        <f>SUM(G42:G48)</f>
        <v>219</v>
      </c>
      <c r="H49" s="10">
        <f>SUM(H42:H48)</f>
        <v>277</v>
      </c>
      <c r="I49" s="10">
        <f>SUM(I42:I48)</f>
        <v>103</v>
      </c>
    </row>
    <row r="51" spans="1:9" ht="28" x14ac:dyDescent="0.2">
      <c r="A51" s="7" t="s">
        <v>796</v>
      </c>
      <c r="B51" s="7" t="s">
        <v>781</v>
      </c>
      <c r="C51" s="6">
        <v>69</v>
      </c>
      <c r="D51" s="7" t="str">
        <f>VLOOKUP(C51,'Meal Library'!$A$2:$I$237,2,FALSE())</f>
        <v>Breakfast Burrito</v>
      </c>
      <c r="E51" s="7" t="str">
        <f>VLOOKUP(C51,'Meal Library'!$A$2:$I$237,9,FALSE())</f>
        <v>Breakfast Burrito + 2 tbsp Red Bell Pepper Sauce. Verified via Add-to-Cart gate.</v>
      </c>
      <c r="F51" s="6">
        <f>VLOOKUP(C51,'Meal Library'!$A$2:$I$237,4,FALSE())</f>
        <v>780</v>
      </c>
      <c r="G51" s="6">
        <f>VLOOKUP(C51,'Meal Library'!$A$2:$I$237,5,FALSE())</f>
        <v>31</v>
      </c>
      <c r="H51" s="6">
        <f>VLOOKUP(C51,'Meal Library'!$A$2:$I$237,6,FALSE())</f>
        <v>76</v>
      </c>
      <c r="I51" s="6">
        <f>VLOOKUP(C51,'Meal Library'!$A$2:$I$237,7,FALSE())</f>
        <v>38</v>
      </c>
    </row>
    <row r="52" spans="1:9" ht="42" x14ac:dyDescent="0.2">
      <c r="A52" s="7"/>
      <c r="B52" s="7" t="s">
        <v>782</v>
      </c>
      <c r="C52" s="6">
        <v>14</v>
      </c>
      <c r="D52" s="7" t="str">
        <f>VLOOKUP(C52,'Meal Library'!$A$2:$I$237,2,FALSE())</f>
        <v>Garlic Steak w/ Cauliflower Grits</v>
      </c>
      <c r="E52" s="7" t="str">
        <f>VLOOKUP(C52,'Meal Library'!$A$2:$I$237,9,FALSE())</f>
        <v>6 oz Garlic Steak + 4 oz Lemon Pepper Broccoli &amp; Carrots + 1 cup Cauliflower Rice Grits + .5 oz Garlic Herb Butter. Verified via Add-to-Cart gate.</v>
      </c>
      <c r="F52" s="6">
        <f>VLOOKUP(C52,'Meal Library'!$A$2:$I$237,4,FALSE())</f>
        <v>780</v>
      </c>
      <c r="G52" s="6">
        <f>VLOOKUP(C52,'Meal Library'!$A$2:$I$237,5,FALSE())</f>
        <v>64</v>
      </c>
      <c r="H52" s="6">
        <f>VLOOKUP(C52,'Meal Library'!$A$2:$I$237,6,FALSE())</f>
        <v>42</v>
      </c>
      <c r="I52" s="6">
        <f>VLOOKUP(C52,'Meal Library'!$A$2:$I$237,7,FALSE())</f>
        <v>43</v>
      </c>
    </row>
    <row r="53" spans="1:9" ht="42" x14ac:dyDescent="0.2">
      <c r="A53" s="7"/>
      <c r="B53" s="7" t="s">
        <v>783</v>
      </c>
      <c r="C53" s="6">
        <v>24</v>
      </c>
      <c r="D53" s="7" t="str">
        <f>VLOOKUP(C53,'Meal Library'!$A$2:$I$237,2,FALSE())</f>
        <v>Greek Chicken Pasta</v>
      </c>
      <c r="E53" s="7" t="str">
        <f>VLOOKUP(C53,'Meal Library'!$A$2:$I$237,9,FALSE())</f>
        <v>4 oz Sous vide Chicken Breast + 6 oz Whole Wheat Penne + 6 oz Blanched Broccoli + 1 cup Creamy Cashew Sauce + 1 oz Feta. Verified via Add-to-Cart gate.</v>
      </c>
      <c r="F53" s="6">
        <f>VLOOKUP(C53,'Meal Library'!$A$2:$I$237,4,FALSE())</f>
        <v>570</v>
      </c>
      <c r="G53" s="6">
        <f>VLOOKUP(C53,'Meal Library'!$A$2:$I$237,5,FALSE())</f>
        <v>54</v>
      </c>
      <c r="H53" s="6">
        <f>VLOOKUP(C53,'Meal Library'!$A$2:$I$237,6,FALSE())</f>
        <v>65</v>
      </c>
      <c r="I53" s="6">
        <f>VLOOKUP(C53,'Meal Library'!$A$2:$I$237,7,FALSE())</f>
        <v>15</v>
      </c>
    </row>
    <row r="54" spans="1:9" ht="28" x14ac:dyDescent="0.2">
      <c r="A54" s="7"/>
      <c r="B54" s="7" t="s">
        <v>784</v>
      </c>
      <c r="C54" s="6">
        <v>232</v>
      </c>
      <c r="D54" s="7" t="str">
        <f>VLOOKUP(C54,'Meal Library'!$A$2:$I$237,2,FALSE())</f>
        <v>Orange (1 cup)</v>
      </c>
      <c r="E54" s="7" t="str">
        <f>VLOOKUP(C54,'Meal Library'!$A$2:$I$237,9,FALSE())</f>
        <v>1 Cup Orange segments from the Fruits menu. Verified via Add-to-Cart gate at localfoodz.co/menu/fruits.</v>
      </c>
      <c r="F54" s="6">
        <f>VLOOKUP(C54,'Meal Library'!$A$2:$I$237,4,FALSE())</f>
        <v>70</v>
      </c>
      <c r="G54" s="6">
        <f>VLOOKUP(C54,'Meal Library'!$A$2:$I$237,5,FALSE())</f>
        <v>1</v>
      </c>
      <c r="H54" s="6">
        <f>VLOOKUP(C54,'Meal Library'!$A$2:$I$237,6,FALSE())</f>
        <v>17</v>
      </c>
      <c r="I54" s="6">
        <f>VLOOKUP(C54,'Meal Library'!$A$2:$I$237,7,FALSE())</f>
        <v>0</v>
      </c>
    </row>
    <row r="55" spans="1:9" ht="28" x14ac:dyDescent="0.2">
      <c r="A55" s="7"/>
      <c r="B55" s="7" t="s">
        <v>785</v>
      </c>
      <c r="C55" s="6">
        <v>8024</v>
      </c>
      <c r="D55" s="7" t="str">
        <f>VLOOKUP(C55,'Meal Library'!$A$2:$I$237,2,FALSE())</f>
        <v>Custom LF Combo: 4 oz Smoked Paprika Chicken Breast + 8 oz Brown Rice</v>
      </c>
      <c r="E55" s="7" t="str">
        <f>VLOOKUP(C55,'Meal Library'!$A$2:$I$237,9,FALSE())</f>
        <v>4 oz Smoked Paprika Chicken Breast + 8 oz Brown Rice  (build via Customized Meals on localfoodz.co)</v>
      </c>
      <c r="F55" s="6">
        <f>VLOOKUP(C55,'Meal Library'!$A$2:$I$237,4,FALSE())</f>
        <v>430</v>
      </c>
      <c r="G55" s="6">
        <f>VLOOKUP(C55,'Meal Library'!$A$2:$I$237,5,FALSE())</f>
        <v>39</v>
      </c>
      <c r="H55" s="6">
        <f>VLOOKUP(C55,'Meal Library'!$A$2:$I$237,6,FALSE())</f>
        <v>56</v>
      </c>
      <c r="I55" s="6">
        <f>VLOOKUP(C55,'Meal Library'!$A$2:$I$237,7,FALSE())</f>
        <v>5.5</v>
      </c>
    </row>
    <row r="56" spans="1:9" ht="28" x14ac:dyDescent="0.2">
      <c r="A56" s="7"/>
      <c r="B56" s="7" t="s">
        <v>786</v>
      </c>
      <c r="C56" s="6">
        <v>8025</v>
      </c>
      <c r="D56" s="7" t="str">
        <f>VLOOKUP(C56,'Meal Library'!$A$2:$I$237,2,FALSE())</f>
        <v>Custom LF Combo: 4 oz Sousvide Chicken Breast + 4 oz Roasted Herb Potatoes</v>
      </c>
      <c r="E56" s="7" t="str">
        <f>VLOOKUP(C56,'Meal Library'!$A$2:$I$237,9,FALSE())</f>
        <v>4 oz Sousvide Chicken Breast + 4 oz Roasted Herb Potatoes  (build via Customized Meals on localfoodz.co)</v>
      </c>
      <c r="F56" s="6">
        <f>VLOOKUP(C56,'Meal Library'!$A$2:$I$237,4,FALSE())</f>
        <v>270</v>
      </c>
      <c r="G56" s="6">
        <f>VLOOKUP(C56,'Meal Library'!$A$2:$I$237,5,FALSE())</f>
        <v>38</v>
      </c>
      <c r="H56" s="6">
        <f>VLOOKUP(C56,'Meal Library'!$A$2:$I$237,6,FALSE())</f>
        <v>24</v>
      </c>
      <c r="I56" s="6">
        <f>VLOOKUP(C56,'Meal Library'!$A$2:$I$237,7,FALSE())</f>
        <v>3.5</v>
      </c>
    </row>
    <row r="57" spans="1:9" x14ac:dyDescent="0.2">
      <c r="A57" s="10" t="s">
        <v>796</v>
      </c>
      <c r="B57" s="10" t="s">
        <v>809</v>
      </c>
      <c r="C57" s="10"/>
      <c r="D57" s="10"/>
      <c r="E57" s="10"/>
      <c r="F57" s="10">
        <f>SUM(F51:F56)</f>
        <v>2900</v>
      </c>
      <c r="G57" s="10">
        <f>SUM(G51:G56)</f>
        <v>227</v>
      </c>
      <c r="H57" s="10">
        <f>SUM(H51:H56)</f>
        <v>280</v>
      </c>
      <c r="I57" s="10">
        <f>SUM(I51:I56)</f>
        <v>105</v>
      </c>
    </row>
    <row r="59" spans="1:9" x14ac:dyDescent="0.2">
      <c r="A59" s="11"/>
      <c r="B59" s="11" t="s">
        <v>797</v>
      </c>
      <c r="C59" s="11"/>
      <c r="D59" s="11"/>
      <c r="E59" s="11"/>
      <c r="F59" s="11">
        <f>AVERAGE(F10,F18,F26,F33,F40,F49,F57)</f>
        <v>2891.4285714285716</v>
      </c>
      <c r="G59" s="11">
        <f>AVERAGE(G10,G18,G26,G33,G40,G49,G57)</f>
        <v>218</v>
      </c>
      <c r="H59" s="11">
        <f>AVERAGE(H10,H18,H26,H33,H40,H49,H57)</f>
        <v>290</v>
      </c>
      <c r="I59" s="11">
        <f>AVERAGE(I10,I18,I26,I33,I40,I49,I57)</f>
        <v>103.42857142857143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8"/>
  <sheetViews>
    <sheetView zoomScaleNormal="100" workbookViewId="0">
      <pane ySplit="4" topLeftCell="A5" activePane="bottomLeft" state="frozen"/>
      <selection pane="bottomLeft" activeCell="G51" sqref="G51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810</v>
      </c>
      <c r="C1" s="9" t="s">
        <v>811</v>
      </c>
      <c r="F1" s="9" t="s">
        <v>812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33</v>
      </c>
      <c r="D5" s="7" t="str">
        <f>VLOOKUP(C5,'Meal Library'!$A$2:$I$237,2,FALSE())</f>
        <v>Chicken Quesadilla</v>
      </c>
      <c r="E5" s="7" t="str">
        <f>VLOOKUP(C5,'Meal Library'!$A$2:$I$237,9,FALSE())</f>
        <v>Chicken Quesadilla + 2 tbsp Sour Cream + 2 oz Guacamole. Verified via Add-to-Cart gate.</v>
      </c>
      <c r="F5" s="6">
        <f>VLOOKUP(C5,'Meal Library'!$A$2:$I$237,4,FALSE())</f>
        <v>890</v>
      </c>
      <c r="G5" s="6">
        <f>VLOOKUP(C5,'Meal Library'!$A$2:$I$237,5,FALSE())</f>
        <v>66</v>
      </c>
      <c r="H5" s="6">
        <f>VLOOKUP(C5,'Meal Library'!$A$2:$I$237,6,FALSE())</f>
        <v>76</v>
      </c>
      <c r="I5" s="6">
        <f>VLOOKUP(C5,'Meal Library'!$A$2:$I$237,7,FALSE())</f>
        <v>35</v>
      </c>
    </row>
    <row r="6" spans="1:9" ht="28" x14ac:dyDescent="0.2">
      <c r="A6" s="7"/>
      <c r="B6" s="7" t="s">
        <v>782</v>
      </c>
      <c r="C6" s="6">
        <v>41</v>
      </c>
      <c r="D6" s="7" t="str">
        <f>VLOOKUP(C6,'Meal Library'!$A$2:$I$237,2,FALSE())</f>
        <v>Chicken Tikka w/ Rice and Veg</v>
      </c>
      <c r="E6" s="7" t="str">
        <f>VLOOKUP(C6,'Meal Library'!$A$2:$I$237,9,FALSE())</f>
        <v>6 oz Chicken Tikka + 6 oz White Rice + 6 oz Fajita Veg Mix + 2 tbsp Cilantro Lime Sauce. Verified via Add-to-Cart gate.</v>
      </c>
      <c r="F6" s="6">
        <f>VLOOKUP(C6,'Meal Library'!$A$2:$I$237,4,FALSE())</f>
        <v>810</v>
      </c>
      <c r="G6" s="6">
        <f>VLOOKUP(C6,'Meal Library'!$A$2:$I$237,5,FALSE())</f>
        <v>63</v>
      </c>
      <c r="H6" s="6">
        <f>VLOOKUP(C6,'Meal Library'!$A$2:$I$237,6,FALSE())</f>
        <v>77</v>
      </c>
      <c r="I6" s="6">
        <f>VLOOKUP(C6,'Meal Library'!$A$2:$I$237,7,FALSE())</f>
        <v>29</v>
      </c>
    </row>
    <row r="7" spans="1:9" ht="42" x14ac:dyDescent="0.2">
      <c r="A7" s="7"/>
      <c r="B7" s="7" t="s">
        <v>783</v>
      </c>
      <c r="C7" s="6">
        <v>78</v>
      </c>
      <c r="D7" s="7" t="str">
        <f>VLOOKUP(C7,'Meal Library'!$A$2:$I$237,2,FALSE())</f>
        <v>Oven-Baked Chicken Parmesan</v>
      </c>
      <c r="E7" s="7" t="str">
        <f>VLOOKUP(C7,'Meal Library'!$A$2:$I$237,9,FALSE())</f>
        <v>1 unit Chicken Parmesan + 3 oz Broccoli &amp; Carrots (no pasta — whole wheat breading on chicken). Verified via Add-to-Cart gate.</v>
      </c>
      <c r="F7" s="6">
        <f>VLOOKUP(C7,'Meal Library'!$A$2:$I$237,4,FALSE())</f>
        <v>780</v>
      </c>
      <c r="G7" s="6">
        <f>VLOOKUP(C7,'Meal Library'!$A$2:$I$237,5,FALSE())</f>
        <v>71</v>
      </c>
      <c r="H7" s="6">
        <f>VLOOKUP(C7,'Meal Library'!$A$2:$I$237,6,FALSE())</f>
        <v>64</v>
      </c>
      <c r="I7" s="6">
        <f>VLOOKUP(C7,'Meal Library'!$A$2:$I$237,7,FALSE())</f>
        <v>26</v>
      </c>
    </row>
    <row r="8" spans="1:9" ht="28" x14ac:dyDescent="0.2">
      <c r="A8" s="7"/>
      <c r="B8" s="7" t="s">
        <v>784</v>
      </c>
      <c r="C8" s="6">
        <v>651</v>
      </c>
      <c r="D8" s="7" t="str">
        <f>VLOOKUP(C8,'Meal Library'!$A$2:$I$237,2,FALSE())</f>
        <v>CM White Rice (4oz)</v>
      </c>
      <c r="E8" s="7" t="str">
        <f>VLOOKUP(C8,'Meal Library'!$A$2:$I$237,9,FALSE())</f>
        <v>4 oz White Rice (Steamed Jasmine Rice) from Customized Meals</v>
      </c>
      <c r="F8" s="6">
        <f>VLOOKUP(C8,'Meal Library'!$A$2:$I$237,4,FALSE())</f>
        <v>150</v>
      </c>
      <c r="G8" s="6">
        <f>VLOOKUP(C8,'Meal Library'!$A$2:$I$237,5,FALSE())</f>
        <v>3</v>
      </c>
      <c r="H8" s="6">
        <f>VLOOKUP(C8,'Meal Library'!$A$2:$I$237,6,FALSE())</f>
        <v>32</v>
      </c>
      <c r="I8" s="6">
        <f>VLOOKUP(C8,'Meal Library'!$A$2:$I$237,7,FALSE())</f>
        <v>0</v>
      </c>
    </row>
    <row r="9" spans="1:9" x14ac:dyDescent="0.2">
      <c r="A9" s="7"/>
      <c r="B9" s="7" t="s">
        <v>785</v>
      </c>
      <c r="C9" s="6">
        <v>96</v>
      </c>
      <c r="D9" s="7" t="str">
        <f>VLOOKUP(C9,'Meal Library'!$A$2:$I$237,2,FALSE())</f>
        <v>Pumpkin Muffins (2)</v>
      </c>
      <c r="E9" s="7" t="str">
        <f>VLOOKUP(C9,'Meal Library'!$A$2:$I$237,9,FALSE())</f>
        <v>2 muffins (smallest serving). Verified via Add-to-Cart gate.</v>
      </c>
      <c r="F9" s="6">
        <f>VLOOKUP(C9,'Meal Library'!$A$2:$I$237,4,FALSE())</f>
        <v>140</v>
      </c>
      <c r="G9" s="6">
        <f>VLOOKUP(C9,'Meal Library'!$A$2:$I$237,5,FALSE())</f>
        <v>12</v>
      </c>
      <c r="H9" s="6">
        <f>VLOOKUP(C9,'Meal Library'!$A$2:$I$237,6,FALSE())</f>
        <v>44</v>
      </c>
      <c r="I9" s="6">
        <f>VLOOKUP(C9,'Meal Library'!$A$2:$I$237,7,FALSE())</f>
        <v>8</v>
      </c>
    </row>
    <row r="10" spans="1:9" x14ac:dyDescent="0.2">
      <c r="A10" s="7"/>
      <c r="B10" s="7" t="s">
        <v>786</v>
      </c>
      <c r="C10" s="6">
        <v>97</v>
      </c>
      <c r="D10" s="7" t="str">
        <f>VLOOKUP(C10,'Meal Library'!$A$2:$I$237,2,FALSE())</f>
        <v>Veg Fritter (2)</v>
      </c>
      <c r="E10" s="7" t="str">
        <f>VLOOKUP(C10,'Meal Library'!$A$2:$I$237,9,FALSE())</f>
        <v>2 fritters, no sauce. Verified via Add-to-Cart gate.</v>
      </c>
      <c r="F10" s="6">
        <f>VLOOKUP(C10,'Meal Library'!$A$2:$I$237,4,FALSE())</f>
        <v>130</v>
      </c>
      <c r="G10" s="6">
        <f>VLOOKUP(C10,'Meal Library'!$A$2:$I$237,5,FALSE())</f>
        <v>3</v>
      </c>
      <c r="H10" s="6">
        <f>VLOOKUP(C10,'Meal Library'!$A$2:$I$237,6,FALSE())</f>
        <v>30</v>
      </c>
      <c r="I10" s="6">
        <f>VLOOKUP(C10,'Meal Library'!$A$2:$I$237,7,FALSE())</f>
        <v>0</v>
      </c>
    </row>
    <row r="11" spans="1:9" x14ac:dyDescent="0.2">
      <c r="A11" s="10" t="s">
        <v>780</v>
      </c>
      <c r="B11" s="10" t="s">
        <v>813</v>
      </c>
      <c r="C11" s="10"/>
      <c r="D11" s="10"/>
      <c r="E11" s="10"/>
      <c r="F11" s="10">
        <f>SUM(F5:F10)</f>
        <v>2900</v>
      </c>
      <c r="G11" s="10">
        <f>SUM(G5:G10)</f>
        <v>218</v>
      </c>
      <c r="H11" s="10">
        <f>SUM(H5:H10)</f>
        <v>323</v>
      </c>
      <c r="I11" s="10">
        <f>SUM(I5:I10)</f>
        <v>98</v>
      </c>
    </row>
    <row r="13" spans="1:9" ht="28" x14ac:dyDescent="0.2">
      <c r="A13" s="7" t="s">
        <v>790</v>
      </c>
      <c r="B13" s="7" t="s">
        <v>781</v>
      </c>
      <c r="C13" s="6">
        <v>41</v>
      </c>
      <c r="D13" s="7" t="str">
        <f>VLOOKUP(C13,'Meal Library'!$A$2:$I$237,2,FALSE())</f>
        <v>Chicken Tikka w/ Rice and Veg</v>
      </c>
      <c r="E13" s="7" t="str">
        <f>VLOOKUP(C13,'Meal Library'!$A$2:$I$237,9,FALSE())</f>
        <v>6 oz Chicken Tikka + 6 oz White Rice + 6 oz Fajita Veg Mix + 2 tbsp Cilantro Lime Sauce. Verified via Add-to-Cart gate.</v>
      </c>
      <c r="F13" s="6">
        <f>VLOOKUP(C13,'Meal Library'!$A$2:$I$237,4,FALSE())</f>
        <v>810</v>
      </c>
      <c r="G13" s="6">
        <f>VLOOKUP(C13,'Meal Library'!$A$2:$I$237,5,FALSE())</f>
        <v>63</v>
      </c>
      <c r="H13" s="6">
        <f>VLOOKUP(C13,'Meal Library'!$A$2:$I$237,6,FALSE())</f>
        <v>77</v>
      </c>
      <c r="I13" s="6">
        <f>VLOOKUP(C13,'Meal Library'!$A$2:$I$237,7,FALSE())</f>
        <v>29</v>
      </c>
    </row>
    <row r="14" spans="1:9" ht="42" x14ac:dyDescent="0.2">
      <c r="A14" s="7"/>
      <c r="B14" s="7" t="s">
        <v>782</v>
      </c>
      <c r="C14" s="6">
        <v>78</v>
      </c>
      <c r="D14" s="7" t="str">
        <f>VLOOKUP(C14,'Meal Library'!$A$2:$I$237,2,FALSE())</f>
        <v>Oven-Baked Chicken Parmesan</v>
      </c>
      <c r="E14" s="7" t="str">
        <f>VLOOKUP(C14,'Meal Library'!$A$2:$I$237,9,FALSE())</f>
        <v>1 unit Chicken Parmesan + 3 oz Broccoli &amp; Carrots (no pasta — whole wheat breading on chicken). Verified via Add-to-Cart gate.</v>
      </c>
      <c r="F14" s="6">
        <f>VLOOKUP(C14,'Meal Library'!$A$2:$I$237,4,FALSE())</f>
        <v>780</v>
      </c>
      <c r="G14" s="6">
        <f>VLOOKUP(C14,'Meal Library'!$A$2:$I$237,5,FALSE())</f>
        <v>71</v>
      </c>
      <c r="H14" s="6">
        <f>VLOOKUP(C14,'Meal Library'!$A$2:$I$237,6,FALSE())</f>
        <v>64</v>
      </c>
      <c r="I14" s="6">
        <f>VLOOKUP(C14,'Meal Library'!$A$2:$I$237,7,FALSE())</f>
        <v>26</v>
      </c>
    </row>
    <row r="15" spans="1:9" ht="28" x14ac:dyDescent="0.2">
      <c r="A15" s="7"/>
      <c r="B15" s="7" t="s">
        <v>783</v>
      </c>
      <c r="C15" s="6">
        <v>33</v>
      </c>
      <c r="D15" s="7" t="str">
        <f>VLOOKUP(C15,'Meal Library'!$A$2:$I$237,2,FALSE())</f>
        <v>Chicken Quesadilla</v>
      </c>
      <c r="E15" s="7" t="str">
        <f>VLOOKUP(C15,'Meal Library'!$A$2:$I$237,9,FALSE())</f>
        <v>Chicken Quesadilla + 2 tbsp Sour Cream + 2 oz Guacamole. Verified via Add-to-Cart gate.</v>
      </c>
      <c r="F15" s="6">
        <f>VLOOKUP(C15,'Meal Library'!$A$2:$I$237,4,FALSE())</f>
        <v>890</v>
      </c>
      <c r="G15" s="6">
        <f>VLOOKUP(C15,'Meal Library'!$A$2:$I$237,5,FALSE())</f>
        <v>66</v>
      </c>
      <c r="H15" s="6">
        <f>VLOOKUP(C15,'Meal Library'!$A$2:$I$237,6,FALSE())</f>
        <v>76</v>
      </c>
      <c r="I15" s="6">
        <f>VLOOKUP(C15,'Meal Library'!$A$2:$I$237,7,FALSE())</f>
        <v>35</v>
      </c>
    </row>
    <row r="16" spans="1:9" ht="28" x14ac:dyDescent="0.2">
      <c r="A16" s="7"/>
      <c r="B16" s="7" t="s">
        <v>784</v>
      </c>
      <c r="C16" s="6">
        <v>230</v>
      </c>
      <c r="D16" s="7" t="str">
        <f>VLOOKUP(C16,'Meal Library'!$A$2:$I$237,2,FALSE())</f>
        <v>Banana (1 piece)</v>
      </c>
      <c r="E16" s="7" t="str">
        <f>VLOOKUP(C16,'Meal Library'!$A$2:$I$237,9,FALSE())</f>
        <v>1 Banana from the Fruits menu. Verified via Add-to-Cart gate at localfoodz.co/menu/fruits.</v>
      </c>
      <c r="F16" s="6">
        <f>VLOOKUP(C16,'Meal Library'!$A$2:$I$237,4,FALSE())</f>
        <v>110</v>
      </c>
      <c r="G16" s="6">
        <f>VLOOKUP(C16,'Meal Library'!$A$2:$I$237,5,FALSE())</f>
        <v>1</v>
      </c>
      <c r="H16" s="6">
        <f>VLOOKUP(C16,'Meal Library'!$A$2:$I$237,6,FALSE())</f>
        <v>27</v>
      </c>
      <c r="I16" s="6">
        <f>VLOOKUP(C16,'Meal Library'!$A$2:$I$237,7,FALSE())</f>
        <v>0</v>
      </c>
    </row>
    <row r="17" spans="1:9" ht="28" x14ac:dyDescent="0.2">
      <c r="A17" s="7"/>
      <c r="B17" s="7" t="s">
        <v>785</v>
      </c>
      <c r="C17" s="6">
        <v>651</v>
      </c>
      <c r="D17" s="7" t="str">
        <f>VLOOKUP(C17,'Meal Library'!$A$2:$I$237,2,FALSE())</f>
        <v>CM White Rice (4oz)</v>
      </c>
      <c r="E17" s="7" t="str">
        <f>VLOOKUP(C17,'Meal Library'!$A$2:$I$237,9,FALSE())</f>
        <v>4 oz White Rice (Steamed Jasmine Rice) from Customized Meals</v>
      </c>
      <c r="F17" s="6">
        <f>VLOOKUP(C17,'Meal Library'!$A$2:$I$237,4,FALSE())</f>
        <v>150</v>
      </c>
      <c r="G17" s="6">
        <f>VLOOKUP(C17,'Meal Library'!$A$2:$I$237,5,FALSE())</f>
        <v>3</v>
      </c>
      <c r="H17" s="6">
        <f>VLOOKUP(C17,'Meal Library'!$A$2:$I$237,6,FALSE())</f>
        <v>32</v>
      </c>
      <c r="I17" s="6">
        <f>VLOOKUP(C17,'Meal Library'!$A$2:$I$237,7,FALSE())</f>
        <v>0</v>
      </c>
    </row>
    <row r="18" spans="1:9" x14ac:dyDescent="0.2">
      <c r="A18" s="10" t="s">
        <v>790</v>
      </c>
      <c r="B18" s="10" t="s">
        <v>813</v>
      </c>
      <c r="C18" s="10"/>
      <c r="D18" s="10"/>
      <c r="E18" s="10"/>
      <c r="F18" s="10">
        <f>SUM(F13:F17)</f>
        <v>2740</v>
      </c>
      <c r="G18" s="10">
        <f>SUM(G13:G17)</f>
        <v>204</v>
      </c>
      <c r="H18" s="10">
        <f>SUM(H13:H17)</f>
        <v>276</v>
      </c>
      <c r="I18" s="10">
        <f>SUM(I13:I17)</f>
        <v>90</v>
      </c>
    </row>
    <row r="20" spans="1:9" ht="42" x14ac:dyDescent="0.2">
      <c r="A20" s="7" t="s">
        <v>791</v>
      </c>
      <c r="B20" s="7" t="s">
        <v>781</v>
      </c>
      <c r="C20" s="6">
        <v>105</v>
      </c>
      <c r="D20" s="7" t="str">
        <f>VLOOKUP(C20,'Meal Library'!$A$2:$I$237,2,FALSE())</f>
        <v>Hainan Chicken w/ Rice + Scallion</v>
      </c>
      <c r="E20" s="7" t="str">
        <f>VLOOKUP(C20,'Meal Library'!$A$2:$I$237,9,FALSE())</f>
        <v>6 oz Sousvide Chicken Breast + 6 oz White Rice + 6 oz Broccoli + 2 tbsp Ginger Scallion Sauce. Verified via Add-to-Cart gate.</v>
      </c>
      <c r="F20" s="6">
        <f>VLOOKUP(C20,'Meal Library'!$A$2:$I$237,4,FALSE())</f>
        <v>790</v>
      </c>
      <c r="G20" s="6">
        <f>VLOOKUP(C20,'Meal Library'!$A$2:$I$237,5,FALSE())</f>
        <v>61</v>
      </c>
      <c r="H20" s="6">
        <f>VLOOKUP(C20,'Meal Library'!$A$2:$I$237,6,FALSE())</f>
        <v>61</v>
      </c>
      <c r="I20" s="6">
        <f>VLOOKUP(C20,'Meal Library'!$A$2:$I$237,7,FALSE())</f>
        <v>34</v>
      </c>
    </row>
    <row r="21" spans="1:9" ht="28" x14ac:dyDescent="0.2">
      <c r="A21" s="7"/>
      <c r="B21" s="7" t="s">
        <v>782</v>
      </c>
      <c r="C21" s="6">
        <v>69</v>
      </c>
      <c r="D21" s="7" t="str">
        <f>VLOOKUP(C21,'Meal Library'!$A$2:$I$237,2,FALSE())</f>
        <v>Breakfast Burrito</v>
      </c>
      <c r="E21" s="7" t="str">
        <f>VLOOKUP(C21,'Meal Library'!$A$2:$I$237,9,FALSE())</f>
        <v>Breakfast Burrito + 2 tbsp Red Bell Pepper Sauce. Verified via Add-to-Cart gate.</v>
      </c>
      <c r="F21" s="6">
        <f>VLOOKUP(C21,'Meal Library'!$A$2:$I$237,4,FALSE())</f>
        <v>780</v>
      </c>
      <c r="G21" s="6">
        <f>VLOOKUP(C21,'Meal Library'!$A$2:$I$237,5,FALSE())</f>
        <v>31</v>
      </c>
      <c r="H21" s="6">
        <f>VLOOKUP(C21,'Meal Library'!$A$2:$I$237,6,FALSE())</f>
        <v>76</v>
      </c>
      <c r="I21" s="6">
        <f>VLOOKUP(C21,'Meal Library'!$A$2:$I$237,7,FALSE())</f>
        <v>38</v>
      </c>
    </row>
    <row r="22" spans="1:9" x14ac:dyDescent="0.2">
      <c r="A22" s="7"/>
      <c r="B22" s="7" t="s">
        <v>783</v>
      </c>
      <c r="C22" s="6">
        <v>90</v>
      </c>
      <c r="D22" s="7" t="str">
        <f>VLOOKUP(C22,'Meal Library'!$A$2:$I$237,2,FALSE())</f>
        <v>The Cubano</v>
      </c>
      <c r="E22" s="7" t="str">
        <f>VLOOKUP(C22,'Meal Library'!$A$2:$I$237,9,FALSE())</f>
        <v>Cubano Sandwich (single-option dish)</v>
      </c>
      <c r="F22" s="6">
        <f>VLOOKUP(C22,'Meal Library'!$A$2:$I$237,4,FALSE())</f>
        <v>610</v>
      </c>
      <c r="G22" s="6">
        <f>VLOOKUP(C22,'Meal Library'!$A$2:$I$237,5,FALSE())</f>
        <v>49</v>
      </c>
      <c r="H22" s="6">
        <f>VLOOKUP(C22,'Meal Library'!$A$2:$I$237,6,FALSE())</f>
        <v>78</v>
      </c>
      <c r="I22" s="6">
        <f>VLOOKUP(C22,'Meal Library'!$A$2:$I$237,7,FALSE())</f>
        <v>14</v>
      </c>
    </row>
    <row r="23" spans="1:9" ht="28" x14ac:dyDescent="0.2">
      <c r="A23" s="7"/>
      <c r="B23" s="7" t="s">
        <v>784</v>
      </c>
      <c r="C23" s="6">
        <v>600</v>
      </c>
      <c r="D23" s="7" t="str">
        <f>VLOOKUP(C23,'Meal Library'!$A$2:$I$237,2,FALSE())</f>
        <v>CM Smoked Paprika Chicken Breast (4oz)</v>
      </c>
      <c r="E23" s="7" t="str">
        <f>VLOOKUP(C23,'Meal Library'!$A$2:$I$237,9,FALSE())</f>
        <v>4 oz Smoked Paprika Chicken Breast from Customized Meals</v>
      </c>
      <c r="F23" s="6">
        <f>VLOOKUP(C23,'Meal Library'!$A$2:$I$237,4,FALSE())</f>
        <v>170</v>
      </c>
      <c r="G23" s="6">
        <f>VLOOKUP(C23,'Meal Library'!$A$2:$I$237,5,FALSE())</f>
        <v>33</v>
      </c>
      <c r="H23" s="6">
        <f>VLOOKUP(C23,'Meal Library'!$A$2:$I$237,6,FALSE())</f>
        <v>2</v>
      </c>
      <c r="I23" s="6">
        <f>VLOOKUP(C23,'Meal Library'!$A$2:$I$237,7,FALSE())</f>
        <v>3.5</v>
      </c>
    </row>
    <row r="24" spans="1:9" ht="28" x14ac:dyDescent="0.2">
      <c r="A24" s="7"/>
      <c r="B24" s="7" t="s">
        <v>785</v>
      </c>
      <c r="C24" s="6">
        <v>231</v>
      </c>
      <c r="D24" s="7" t="str">
        <f>VLOOKUP(C24,'Meal Library'!$A$2:$I$237,2,FALSE())</f>
        <v>Apple (1 cup)</v>
      </c>
      <c r="E24" s="7" t="str">
        <f>VLOOKUP(C24,'Meal Library'!$A$2:$I$237,9,FALSE())</f>
        <v>1 Cup sliced Apple from the Fruits menu. Verified via Add-to-Cart gate at localfoodz.co/menu/fruits.</v>
      </c>
      <c r="F24" s="6">
        <f>VLOOKUP(C24,'Meal Library'!$A$2:$I$237,4,FALSE())</f>
        <v>90</v>
      </c>
      <c r="G24" s="6">
        <f>VLOOKUP(C24,'Meal Library'!$A$2:$I$237,5,FALSE())</f>
        <v>0</v>
      </c>
      <c r="H24" s="6">
        <f>VLOOKUP(C24,'Meal Library'!$A$2:$I$237,6,FALSE())</f>
        <v>25</v>
      </c>
      <c r="I24" s="6">
        <f>VLOOKUP(C24,'Meal Library'!$A$2:$I$237,7,FALSE())</f>
        <v>0</v>
      </c>
    </row>
    <row r="25" spans="1:9" ht="28" x14ac:dyDescent="0.2">
      <c r="A25" s="7"/>
      <c r="B25" s="7" t="s">
        <v>786</v>
      </c>
      <c r="C25" s="6">
        <v>232</v>
      </c>
      <c r="D25" s="7" t="str">
        <f>VLOOKUP(C25,'Meal Library'!$A$2:$I$237,2,FALSE())</f>
        <v>Orange (1 cup)</v>
      </c>
      <c r="E25" s="7" t="str">
        <f>VLOOKUP(C25,'Meal Library'!$A$2:$I$237,9,FALSE())</f>
        <v>1 Cup Orange segments from the Fruits menu. Verified via Add-to-Cart gate at localfoodz.co/menu/fruits.</v>
      </c>
      <c r="F25" s="6">
        <f>VLOOKUP(C25,'Meal Library'!$A$2:$I$237,4,FALSE())</f>
        <v>70</v>
      </c>
      <c r="G25" s="6">
        <f>VLOOKUP(C25,'Meal Library'!$A$2:$I$237,5,FALSE())</f>
        <v>1</v>
      </c>
      <c r="H25" s="6">
        <f>VLOOKUP(C25,'Meal Library'!$A$2:$I$237,6,FALSE())</f>
        <v>17</v>
      </c>
      <c r="I25" s="6">
        <f>VLOOKUP(C25,'Meal Library'!$A$2:$I$237,7,FALSE())</f>
        <v>0</v>
      </c>
    </row>
    <row r="26" spans="1:9" x14ac:dyDescent="0.2">
      <c r="A26" s="10" t="s">
        <v>791</v>
      </c>
      <c r="B26" s="10" t="s">
        <v>813</v>
      </c>
      <c r="C26" s="10"/>
      <c r="D26" s="10"/>
      <c r="E26" s="10"/>
      <c r="F26" s="10">
        <f>SUM(F20:F25)</f>
        <v>2510</v>
      </c>
      <c r="G26" s="10">
        <f>SUM(G20:G25)</f>
        <v>175</v>
      </c>
      <c r="H26" s="10">
        <f>SUM(H20:H25)</f>
        <v>259</v>
      </c>
      <c r="I26" s="10">
        <f>SUM(I20:I25)</f>
        <v>89.5</v>
      </c>
    </row>
    <row r="28" spans="1:9" ht="28" x14ac:dyDescent="0.2">
      <c r="A28" s="7" t="s">
        <v>793</v>
      </c>
      <c r="B28" s="7" t="s">
        <v>781</v>
      </c>
      <c r="C28" s="6">
        <v>82</v>
      </c>
      <c r="D28" s="7" t="str">
        <f>VLOOKUP(C28,'Meal Library'!$A$2:$I$237,2,FALSE())</f>
        <v>Mediterranean Pesto Pasta Salad</v>
      </c>
      <c r="E28" s="7" t="str">
        <f>VLOOKUP(C28,'Meal Library'!$A$2:$I$237,9,FALSE())</f>
        <v>6 oz Sous vide Chicken Breast + Mediterranean Pesto Pasta. Verified via Add-to-Cart gate.</v>
      </c>
      <c r="F28" s="6">
        <f>VLOOKUP(C28,'Meal Library'!$A$2:$I$237,4,FALSE())</f>
        <v>890</v>
      </c>
      <c r="G28" s="6">
        <f>VLOOKUP(C28,'Meal Library'!$A$2:$I$237,5,FALSE())</f>
        <v>72</v>
      </c>
      <c r="H28" s="6">
        <f>VLOOKUP(C28,'Meal Library'!$A$2:$I$237,6,FALSE())</f>
        <v>71</v>
      </c>
      <c r="I28" s="6">
        <f>VLOOKUP(C28,'Meal Library'!$A$2:$I$237,7,FALSE())</f>
        <v>39</v>
      </c>
    </row>
    <row r="29" spans="1:9" ht="42" x14ac:dyDescent="0.2">
      <c r="A29" s="7"/>
      <c r="B29" s="7" t="s">
        <v>782</v>
      </c>
      <c r="C29" s="6">
        <v>105</v>
      </c>
      <c r="D29" s="7" t="str">
        <f>VLOOKUP(C29,'Meal Library'!$A$2:$I$237,2,FALSE())</f>
        <v>Hainan Chicken w/ Rice + Scallion</v>
      </c>
      <c r="E29" s="7" t="str">
        <f>VLOOKUP(C29,'Meal Library'!$A$2:$I$237,9,FALSE())</f>
        <v>6 oz Sousvide Chicken Breast + 6 oz White Rice + 6 oz Broccoli + 2 tbsp Ginger Scallion Sauce. Verified via Add-to-Cart gate.</v>
      </c>
      <c r="F29" s="6">
        <f>VLOOKUP(C29,'Meal Library'!$A$2:$I$237,4,FALSE())</f>
        <v>790</v>
      </c>
      <c r="G29" s="6">
        <f>VLOOKUP(C29,'Meal Library'!$A$2:$I$237,5,FALSE())</f>
        <v>61</v>
      </c>
      <c r="H29" s="6">
        <f>VLOOKUP(C29,'Meal Library'!$A$2:$I$237,6,FALSE())</f>
        <v>61</v>
      </c>
      <c r="I29" s="6">
        <f>VLOOKUP(C29,'Meal Library'!$A$2:$I$237,7,FALSE())</f>
        <v>34</v>
      </c>
    </row>
    <row r="30" spans="1:9" x14ac:dyDescent="0.2">
      <c r="A30" s="7"/>
      <c r="B30" s="7" t="s">
        <v>783</v>
      </c>
      <c r="C30" s="6">
        <v>89</v>
      </c>
      <c r="D30" s="7" t="str">
        <f>VLOOKUP(C30,'Meal Library'!$A$2:$I$237,2,FALSE())</f>
        <v>Chicken Salad Sandwich</v>
      </c>
      <c r="E30" s="7" t="str">
        <f>VLOOKUP(C30,'Meal Library'!$A$2:$I$237,9,FALSE())</f>
        <v>Chicken Salad Sandwich (single-option dish)</v>
      </c>
      <c r="F30" s="6">
        <f>VLOOKUP(C30,'Meal Library'!$A$2:$I$237,4,FALSE())</f>
        <v>590</v>
      </c>
      <c r="G30" s="6">
        <f>VLOOKUP(C30,'Meal Library'!$A$2:$I$237,5,FALSE())</f>
        <v>47</v>
      </c>
      <c r="H30" s="6">
        <f>VLOOKUP(C30,'Meal Library'!$A$2:$I$237,6,FALSE())</f>
        <v>74</v>
      </c>
      <c r="I30" s="6">
        <f>VLOOKUP(C30,'Meal Library'!$A$2:$I$237,7,FALSE())</f>
        <v>15</v>
      </c>
    </row>
    <row r="31" spans="1:9" ht="28" x14ac:dyDescent="0.2">
      <c r="A31" s="7"/>
      <c r="B31" s="7" t="s">
        <v>784</v>
      </c>
      <c r="C31" s="6">
        <v>232</v>
      </c>
      <c r="D31" s="7" t="str">
        <f>VLOOKUP(C31,'Meal Library'!$A$2:$I$237,2,FALSE())</f>
        <v>Orange (1 cup)</v>
      </c>
      <c r="E31" s="7" t="str">
        <f>VLOOKUP(C31,'Meal Library'!$A$2:$I$237,9,FALSE())</f>
        <v>1 Cup Orange segments from the Fruits menu. Verified via Add-to-Cart gate at localfoodz.co/menu/fruits.</v>
      </c>
      <c r="F31" s="6">
        <f>VLOOKUP(C31,'Meal Library'!$A$2:$I$237,4,FALSE())</f>
        <v>70</v>
      </c>
      <c r="G31" s="6">
        <f>VLOOKUP(C31,'Meal Library'!$A$2:$I$237,5,FALSE())</f>
        <v>1</v>
      </c>
      <c r="H31" s="6">
        <f>VLOOKUP(C31,'Meal Library'!$A$2:$I$237,6,FALSE())</f>
        <v>17</v>
      </c>
      <c r="I31" s="6">
        <f>VLOOKUP(C31,'Meal Library'!$A$2:$I$237,7,FALSE())</f>
        <v>0</v>
      </c>
    </row>
    <row r="32" spans="1:9" ht="28" x14ac:dyDescent="0.2">
      <c r="A32" s="7"/>
      <c r="B32" s="7" t="s">
        <v>785</v>
      </c>
      <c r="C32" s="6">
        <v>8010</v>
      </c>
      <c r="D32" s="7" t="str">
        <f>VLOOKUP(C32,'Meal Library'!$A$2:$I$237,2,FALSE())</f>
        <v>Custom LF Combo: 4 oz Teriyaki Chicken Thigh + 4 oz White Rice</v>
      </c>
      <c r="E32" s="7" t="str">
        <f>VLOOKUP(C32,'Meal Library'!$A$2:$I$237,9,FALSE())</f>
        <v>4 oz Teriyaki Chicken Thigh + 4 oz White Rice  (build via Customized Meals on localfoodz.co)</v>
      </c>
      <c r="F32" s="6">
        <f>VLOOKUP(C32,'Meal Library'!$A$2:$I$237,4,FALSE())</f>
        <v>320</v>
      </c>
      <c r="G32" s="6">
        <f>VLOOKUP(C32,'Meal Library'!$A$2:$I$237,5,FALSE())</f>
        <v>26</v>
      </c>
      <c r="H32" s="6">
        <f>VLOOKUP(C32,'Meal Library'!$A$2:$I$237,6,FALSE())</f>
        <v>40</v>
      </c>
      <c r="I32" s="6">
        <f>VLOOKUP(C32,'Meal Library'!$A$2:$I$237,7,FALSE())</f>
        <v>4.5</v>
      </c>
    </row>
    <row r="33" spans="1:9" x14ac:dyDescent="0.2">
      <c r="A33" s="10" t="s">
        <v>793</v>
      </c>
      <c r="B33" s="10" t="s">
        <v>813</v>
      </c>
      <c r="C33" s="10"/>
      <c r="D33" s="10"/>
      <c r="E33" s="10"/>
      <c r="F33" s="10">
        <f>SUM(F28:F32)</f>
        <v>2660</v>
      </c>
      <c r="G33" s="10">
        <f>SUM(G28:G32)</f>
        <v>207</v>
      </c>
      <c r="H33" s="10">
        <f>SUM(H28:H32)</f>
        <v>263</v>
      </c>
      <c r="I33" s="10">
        <f>SUM(I28:I32)</f>
        <v>92.5</v>
      </c>
    </row>
    <row r="35" spans="1:9" ht="28" x14ac:dyDescent="0.2">
      <c r="A35" s="7" t="s">
        <v>794</v>
      </c>
      <c r="B35" s="7" t="s">
        <v>781</v>
      </c>
      <c r="C35" s="6">
        <v>22</v>
      </c>
      <c r="D35" s="7" t="str">
        <f>VLOOKUP(C35,'Meal Library'!$A$2:$I$237,2,FALSE())</f>
        <v>Mongolian Beef</v>
      </c>
      <c r="E35" s="7" t="str">
        <f>VLOOKUP(C35,'Meal Library'!$A$2:$I$237,9,FALSE())</f>
        <v>6 oz Mongolian Beef + 6 oz White Rice (rice sold by oz). Verified via Add-to-Cart gate.</v>
      </c>
      <c r="F35" s="6">
        <f>VLOOKUP(C35,'Meal Library'!$A$2:$I$237,4,FALSE())</f>
        <v>720</v>
      </c>
      <c r="G35" s="6">
        <f>VLOOKUP(C35,'Meal Library'!$A$2:$I$237,5,FALSE())</f>
        <v>53</v>
      </c>
      <c r="H35" s="6">
        <f>VLOOKUP(C35,'Meal Library'!$A$2:$I$237,6,FALSE())</f>
        <v>65</v>
      </c>
      <c r="I35" s="6">
        <f>VLOOKUP(C35,'Meal Library'!$A$2:$I$237,7,FALSE())</f>
        <v>26</v>
      </c>
    </row>
    <row r="36" spans="1:9" ht="28" x14ac:dyDescent="0.2">
      <c r="A36" s="7"/>
      <c r="B36" s="7" t="s">
        <v>782</v>
      </c>
      <c r="C36" s="6">
        <v>82</v>
      </c>
      <c r="D36" s="7" t="str">
        <f>VLOOKUP(C36,'Meal Library'!$A$2:$I$237,2,FALSE())</f>
        <v>Mediterranean Pesto Pasta Salad</v>
      </c>
      <c r="E36" s="7" t="str">
        <f>VLOOKUP(C36,'Meal Library'!$A$2:$I$237,9,FALSE())</f>
        <v>6 oz Sous vide Chicken Breast + Mediterranean Pesto Pasta. Verified via Add-to-Cart gate.</v>
      </c>
      <c r="F36" s="6">
        <f>VLOOKUP(C36,'Meal Library'!$A$2:$I$237,4,FALSE())</f>
        <v>890</v>
      </c>
      <c r="G36" s="6">
        <f>VLOOKUP(C36,'Meal Library'!$A$2:$I$237,5,FALSE())</f>
        <v>72</v>
      </c>
      <c r="H36" s="6">
        <f>VLOOKUP(C36,'Meal Library'!$A$2:$I$237,6,FALSE())</f>
        <v>71</v>
      </c>
      <c r="I36" s="6">
        <f>VLOOKUP(C36,'Meal Library'!$A$2:$I$237,7,FALSE())</f>
        <v>39</v>
      </c>
    </row>
    <row r="37" spans="1:9" ht="42" x14ac:dyDescent="0.2">
      <c r="A37" s="7"/>
      <c r="B37" s="7" t="s">
        <v>783</v>
      </c>
      <c r="C37" s="6">
        <v>107</v>
      </c>
      <c r="D37" s="7" t="str">
        <f>VLOOKUP(C37,'Meal Library'!$A$2:$I$237,2,FALSE())</f>
        <v>Teriyaki Bowl</v>
      </c>
      <c r="E37" s="7" t="str">
        <f>VLOOKUP(C37,'Meal Library'!$A$2:$I$237,9,FALSE())</f>
        <v>6 oz Chicken Teriyaki + 6 oz Brown Rice + 6 oz Roasted Veg Medley + 2 tbsp Garlic Ginger Glaze. Verified via Add-to-Cart gate.</v>
      </c>
      <c r="F37" s="6">
        <f>VLOOKUP(C37,'Meal Library'!$A$2:$I$237,4,FALSE())</f>
        <v>650</v>
      </c>
      <c r="G37" s="6">
        <f>VLOOKUP(C37,'Meal Library'!$A$2:$I$237,5,FALSE())</f>
        <v>45</v>
      </c>
      <c r="H37" s="6">
        <f>VLOOKUP(C37,'Meal Library'!$A$2:$I$237,6,FALSE())</f>
        <v>79</v>
      </c>
      <c r="I37" s="6">
        <f>VLOOKUP(C37,'Meal Library'!$A$2:$I$237,7,FALSE())</f>
        <v>20</v>
      </c>
    </row>
    <row r="38" spans="1:9" x14ac:dyDescent="0.2">
      <c r="A38" s="7"/>
      <c r="B38" s="7" t="s">
        <v>784</v>
      </c>
      <c r="C38" s="6">
        <v>603</v>
      </c>
      <c r="D38" s="7" t="str">
        <f>VLOOKUP(C38,'Meal Library'!$A$2:$I$237,2,FALSE())</f>
        <v>CM Teriyaki Chicken Thigh (4oz)</v>
      </c>
      <c r="E38" s="7" t="str">
        <f>VLOOKUP(C38,'Meal Library'!$A$2:$I$237,9,FALSE())</f>
        <v>4 oz Teriyaki Chicken Thigh from Customized Meals</v>
      </c>
      <c r="F38" s="6">
        <f>VLOOKUP(C38,'Meal Library'!$A$2:$I$237,4,FALSE())</f>
        <v>170</v>
      </c>
      <c r="G38" s="6">
        <f>VLOOKUP(C38,'Meal Library'!$A$2:$I$237,5,FALSE())</f>
        <v>23</v>
      </c>
      <c r="H38" s="6">
        <f>VLOOKUP(C38,'Meal Library'!$A$2:$I$237,6,FALSE())</f>
        <v>8</v>
      </c>
      <c r="I38" s="6">
        <f>VLOOKUP(C38,'Meal Library'!$A$2:$I$237,7,FALSE())</f>
        <v>4.5</v>
      </c>
    </row>
    <row r="39" spans="1:9" ht="28" x14ac:dyDescent="0.2">
      <c r="A39" s="7"/>
      <c r="B39" s="7" t="s">
        <v>785</v>
      </c>
      <c r="C39" s="6">
        <v>232</v>
      </c>
      <c r="D39" s="7" t="str">
        <f>VLOOKUP(C39,'Meal Library'!$A$2:$I$237,2,FALSE())</f>
        <v>Orange (1 cup)</v>
      </c>
      <c r="E39" s="7" t="str">
        <f>VLOOKUP(C39,'Meal Library'!$A$2:$I$237,9,FALSE())</f>
        <v>1 Cup Orange segments from the Fruits menu. Verified via Add-to-Cart gate at localfoodz.co/menu/fruits.</v>
      </c>
      <c r="F39" s="6">
        <f>VLOOKUP(C39,'Meal Library'!$A$2:$I$237,4,FALSE())</f>
        <v>70</v>
      </c>
      <c r="G39" s="6">
        <f>VLOOKUP(C39,'Meal Library'!$A$2:$I$237,5,FALSE())</f>
        <v>1</v>
      </c>
      <c r="H39" s="6">
        <f>VLOOKUP(C39,'Meal Library'!$A$2:$I$237,6,FALSE())</f>
        <v>17</v>
      </c>
      <c r="I39" s="6">
        <f>VLOOKUP(C39,'Meal Library'!$A$2:$I$237,7,FALSE())</f>
        <v>0</v>
      </c>
    </row>
    <row r="40" spans="1:9" x14ac:dyDescent="0.2">
      <c r="A40" s="7"/>
      <c r="B40" s="7" t="s">
        <v>786</v>
      </c>
      <c r="C40" s="6">
        <v>97</v>
      </c>
      <c r="D40" s="7" t="str">
        <f>VLOOKUP(C40,'Meal Library'!$A$2:$I$237,2,FALSE())</f>
        <v>Veg Fritter (2)</v>
      </c>
      <c r="E40" s="7" t="str">
        <f>VLOOKUP(C40,'Meal Library'!$A$2:$I$237,9,FALSE())</f>
        <v>2 fritters, no sauce. Verified via Add-to-Cart gate.</v>
      </c>
      <c r="F40" s="6">
        <f>VLOOKUP(C40,'Meal Library'!$A$2:$I$237,4,FALSE())</f>
        <v>130</v>
      </c>
      <c r="G40" s="6">
        <f>VLOOKUP(C40,'Meal Library'!$A$2:$I$237,5,FALSE())</f>
        <v>3</v>
      </c>
      <c r="H40" s="6">
        <f>VLOOKUP(C40,'Meal Library'!$A$2:$I$237,6,FALSE())</f>
        <v>30</v>
      </c>
      <c r="I40" s="6">
        <f>VLOOKUP(C40,'Meal Library'!$A$2:$I$237,7,FALSE())</f>
        <v>0</v>
      </c>
    </row>
    <row r="41" spans="1:9" x14ac:dyDescent="0.2">
      <c r="A41" s="10" t="s">
        <v>794</v>
      </c>
      <c r="B41" s="10" t="s">
        <v>813</v>
      </c>
      <c r="C41" s="10"/>
      <c r="D41" s="10"/>
      <c r="E41" s="10"/>
      <c r="F41" s="10">
        <f>SUM(F35:F40)</f>
        <v>2630</v>
      </c>
      <c r="G41" s="10">
        <f>SUM(G35:G40)</f>
        <v>197</v>
      </c>
      <c r="H41" s="10">
        <f>SUM(H35:H40)</f>
        <v>270</v>
      </c>
      <c r="I41" s="10">
        <f>SUM(I35:I40)</f>
        <v>89.5</v>
      </c>
    </row>
    <row r="43" spans="1:9" ht="28" x14ac:dyDescent="0.2">
      <c r="A43" s="7" t="s">
        <v>795</v>
      </c>
      <c r="B43" s="7" t="s">
        <v>781</v>
      </c>
      <c r="C43" s="6">
        <v>308</v>
      </c>
      <c r="D43" s="7" t="str">
        <f>VLOOKUP(C43,'Meal Library'!$A$2:$I$237,2,FALSE())</f>
        <v>BYO: Ground Bison + Quinoa + Garlic Baked Mushrooms</v>
      </c>
      <c r="E43" s="7" t="str">
        <f>VLOOKUP(C43,'Meal Library'!$A$2:$I$237,9,FALSE())</f>
        <v>6 oz Ground Bison + 1 cup Quinoa + 4 oz Garlic Baked Mushrooms</v>
      </c>
      <c r="F43" s="6">
        <v>790</v>
      </c>
      <c r="G43" s="6">
        <v>65</v>
      </c>
      <c r="H43" s="6">
        <f>VLOOKUP(C43,'Meal Library'!$A$2:$I$237,6,FALSE())</f>
        <v>41</v>
      </c>
      <c r="I43" s="6">
        <f>VLOOKUP(C43,'Meal Library'!$A$2:$I$237,7,FALSE())</f>
        <v>42</v>
      </c>
    </row>
    <row r="44" spans="1:9" ht="28" x14ac:dyDescent="0.2">
      <c r="A44" s="7"/>
      <c r="B44" s="7" t="s">
        <v>782</v>
      </c>
      <c r="C44" s="6">
        <v>22</v>
      </c>
      <c r="D44" s="7" t="str">
        <f>VLOOKUP(C44,'Meal Library'!$A$2:$I$237,2,FALSE())</f>
        <v>Mongolian Beef</v>
      </c>
      <c r="E44" s="7" t="str">
        <f>VLOOKUP(C44,'Meal Library'!$A$2:$I$237,9,FALSE())</f>
        <v>6 oz Mongolian Beef + 6 oz White Rice (rice sold by oz). Verified via Add-to-Cart gate.</v>
      </c>
      <c r="F44" s="6">
        <f>VLOOKUP(C44,'Meal Library'!$A$2:$I$237,4,FALSE())</f>
        <v>720</v>
      </c>
      <c r="G44" s="6">
        <f>VLOOKUP(C44,'Meal Library'!$A$2:$I$237,5,FALSE())</f>
        <v>53</v>
      </c>
      <c r="H44" s="6">
        <f>VLOOKUP(C44,'Meal Library'!$A$2:$I$237,6,FALSE())</f>
        <v>65</v>
      </c>
      <c r="I44" s="6">
        <f>VLOOKUP(C44,'Meal Library'!$A$2:$I$237,7,FALSE())</f>
        <v>26</v>
      </c>
    </row>
    <row r="45" spans="1:9" ht="28" x14ac:dyDescent="0.2">
      <c r="A45" s="7"/>
      <c r="B45" s="7" t="s">
        <v>783</v>
      </c>
      <c r="C45" s="6">
        <v>124</v>
      </c>
      <c r="D45" s="7" t="str">
        <f>VLOOKUP(C45,'Meal Library'!$A$2:$I$237,2,FALSE())</f>
        <v>Vegan Meatballs w/ Pasta Marinara</v>
      </c>
      <c r="E45" s="7" t="str">
        <f>VLOOKUP(C45,'Meal Library'!$A$2:$I$237,9,FALSE())</f>
        <v>6 Vegan Meatballs + 6 oz Whole Wheat Penne + 1 cup Marinara + .25 oz Parmesan. Verified via Add-to-Cart gate.</v>
      </c>
      <c r="F45" s="6">
        <f>VLOOKUP(C45,'Meal Library'!$A$2:$I$237,4,FALSE())</f>
        <v>650</v>
      </c>
      <c r="G45" s="6">
        <f>VLOOKUP(C45,'Meal Library'!$A$2:$I$237,5,FALSE())</f>
        <v>39</v>
      </c>
      <c r="H45" s="6">
        <f>VLOOKUP(C45,'Meal Library'!$A$2:$I$237,6,FALSE())</f>
        <v>77</v>
      </c>
      <c r="I45" s="6">
        <f>VLOOKUP(C45,'Meal Library'!$A$2:$I$237,7,FALSE())</f>
        <v>24</v>
      </c>
    </row>
    <row r="46" spans="1:9" x14ac:dyDescent="0.2">
      <c r="A46" s="7"/>
      <c r="B46" s="7" t="s">
        <v>784</v>
      </c>
      <c r="C46" s="6">
        <v>606</v>
      </c>
      <c r="D46" s="7" t="str">
        <f>VLOOKUP(C46,'Meal Library'!$A$2:$I$237,2,FALSE())</f>
        <v>CM Sousvide Chicken Breast (4oz)</v>
      </c>
      <c r="E46" s="7" t="str">
        <f>VLOOKUP(C46,'Meal Library'!$A$2:$I$237,9,FALSE())</f>
        <v>4 oz Sousvide Chicken Breast from Customized Meals</v>
      </c>
      <c r="F46" s="6">
        <f>VLOOKUP(C46,'Meal Library'!$A$2:$I$237,4,FALSE())</f>
        <v>170</v>
      </c>
      <c r="G46" s="6">
        <f>VLOOKUP(C46,'Meal Library'!$A$2:$I$237,5,FALSE())</f>
        <v>35</v>
      </c>
      <c r="H46" s="6">
        <f>VLOOKUP(C46,'Meal Library'!$A$2:$I$237,6,FALSE())</f>
        <v>1</v>
      </c>
      <c r="I46" s="6">
        <f>VLOOKUP(C46,'Meal Library'!$A$2:$I$237,7,FALSE())</f>
        <v>3.5</v>
      </c>
    </row>
    <row r="47" spans="1:9" x14ac:dyDescent="0.2">
      <c r="A47" s="7"/>
      <c r="B47" s="7" t="s">
        <v>785</v>
      </c>
      <c r="C47" s="6">
        <v>627</v>
      </c>
      <c r="D47" s="7" t="str">
        <f>VLOOKUP(C47,'Meal Library'!$A$2:$I$237,2,FALSE())</f>
        <v>CM Chickpea Salad protein (1 cup)</v>
      </c>
      <c r="E47" s="7" t="str">
        <f>VLOOKUP(C47,'Meal Library'!$A$2:$I$237,9,FALSE())</f>
        <v>1 cup Chickpea Salad as protein from Customized Meals</v>
      </c>
      <c r="F47" s="6">
        <f>VLOOKUP(C47,'Meal Library'!$A$2:$I$237,4,FALSE())</f>
        <v>250</v>
      </c>
      <c r="G47" s="6">
        <f>VLOOKUP(C47,'Meal Library'!$A$2:$I$237,5,FALSE())</f>
        <v>12</v>
      </c>
      <c r="H47" s="6">
        <f>VLOOKUP(C47,'Meal Library'!$A$2:$I$237,6,FALSE())</f>
        <v>41</v>
      </c>
      <c r="I47" s="6">
        <f>VLOOKUP(C47,'Meal Library'!$A$2:$I$237,7,FALSE())</f>
        <v>5</v>
      </c>
    </row>
    <row r="48" spans="1:9" ht="28" x14ac:dyDescent="0.2">
      <c r="A48" s="7"/>
      <c r="B48" s="7" t="s">
        <v>786</v>
      </c>
      <c r="C48" s="6">
        <v>232</v>
      </c>
      <c r="D48" s="7" t="str">
        <f>VLOOKUP(C48,'Meal Library'!$A$2:$I$237,2,FALSE())</f>
        <v>Orange (1 cup)</v>
      </c>
      <c r="E48" s="7" t="str">
        <f>VLOOKUP(C48,'Meal Library'!$A$2:$I$237,9,FALSE())</f>
        <v>1 Cup Orange segments from the Fruits menu. Verified via Add-to-Cart gate at localfoodz.co/menu/fruits.</v>
      </c>
      <c r="F48" s="6">
        <f>VLOOKUP(C48,'Meal Library'!$A$2:$I$237,4,FALSE())</f>
        <v>70</v>
      </c>
      <c r="G48" s="6">
        <f>VLOOKUP(C48,'Meal Library'!$A$2:$I$237,5,FALSE())</f>
        <v>1</v>
      </c>
      <c r="H48" s="6">
        <f>VLOOKUP(C48,'Meal Library'!$A$2:$I$237,6,FALSE())</f>
        <v>17</v>
      </c>
      <c r="I48" s="6">
        <f>VLOOKUP(C48,'Meal Library'!$A$2:$I$237,7,FALSE())</f>
        <v>0</v>
      </c>
    </row>
    <row r="49" spans="1:9" x14ac:dyDescent="0.2">
      <c r="A49" s="10" t="s">
        <v>795</v>
      </c>
      <c r="B49" s="10" t="s">
        <v>813</v>
      </c>
      <c r="C49" s="10"/>
      <c r="D49" s="10"/>
      <c r="E49" s="10"/>
      <c r="F49" s="10">
        <f>SUM(F43:F48)</f>
        <v>2650</v>
      </c>
      <c r="G49" s="10">
        <f>SUM(G43:G48)</f>
        <v>205</v>
      </c>
      <c r="H49" s="10">
        <f>SUM(H43:H48)</f>
        <v>242</v>
      </c>
      <c r="I49" s="10">
        <f>SUM(I43:I48)</f>
        <v>100.5</v>
      </c>
    </row>
    <row r="51" spans="1:9" ht="42" x14ac:dyDescent="0.2">
      <c r="A51" s="7" t="s">
        <v>796</v>
      </c>
      <c r="B51" s="7" t="s">
        <v>781</v>
      </c>
      <c r="C51" s="6">
        <v>108</v>
      </c>
      <c r="D51" s="7" t="str">
        <f>VLOOKUP(C51,'Meal Library'!$A$2:$I$237,2,FALSE())</f>
        <v>Burger Bowl</v>
      </c>
      <c r="E51" s="7" t="str">
        <f>VLOOKUP(C51,'Meal Library'!$A$2:$I$237,9,FALSE())</f>
        <v>6 oz Ground Beef + 2 oz Lettuce + 6 oz Roasted Yams + 1 cup Pico de Gallo + .25 cup Cheesy Cream Sauce. Verified via Add-to-Cart gate.</v>
      </c>
      <c r="F51" s="6">
        <f>VLOOKUP(C51,'Meal Library'!$A$2:$I$237,4,FALSE())</f>
        <v>770</v>
      </c>
      <c r="G51" s="6">
        <f>VLOOKUP(C51,'Meal Library'!$A$2:$I$237,5,FALSE())</f>
        <v>44</v>
      </c>
      <c r="H51" s="6">
        <f>VLOOKUP(C51,'Meal Library'!$A$2:$I$237,6,FALSE())</f>
        <v>62</v>
      </c>
      <c r="I51" s="6">
        <f>VLOOKUP(C51,'Meal Library'!$A$2:$I$237,7,FALSE())</f>
        <v>37</v>
      </c>
    </row>
    <row r="52" spans="1:9" ht="42" x14ac:dyDescent="0.2">
      <c r="A52" s="7"/>
      <c r="B52" s="7" t="s">
        <v>782</v>
      </c>
      <c r="C52" s="6">
        <v>31</v>
      </c>
      <c r="D52" s="7" t="str">
        <f>VLOOKUP(C52,'Meal Library'!$A$2:$I$237,2,FALSE())</f>
        <v>Roasted Pork w/ Cauliflower Grits</v>
      </c>
      <c r="E52" s="7" t="str">
        <f>VLOOKUP(C52,'Meal Library'!$A$2:$I$237,9,FALSE())</f>
        <v>6 oz Roasted Pork Loin + 4 oz Lemon Pepper Broccoli &amp; Carrots + 1 cup Cauliflower Rice Grits + .5 oz Garlic Herb Butter. Verified via Add-to-Cart gate.</v>
      </c>
      <c r="F52" s="6">
        <f>VLOOKUP(C52,'Meal Library'!$A$2:$I$237,4,FALSE())</f>
        <v>750</v>
      </c>
      <c r="G52" s="6">
        <f>VLOOKUP(C52,'Meal Library'!$A$2:$I$237,5,FALSE())</f>
        <v>68</v>
      </c>
      <c r="H52" s="6">
        <f>VLOOKUP(C52,'Meal Library'!$A$2:$I$237,6,FALSE())</f>
        <v>37</v>
      </c>
      <c r="I52" s="6">
        <f>VLOOKUP(C52,'Meal Library'!$A$2:$I$237,7,FALSE())</f>
        <v>38</v>
      </c>
    </row>
    <row r="53" spans="1:9" ht="42" x14ac:dyDescent="0.2">
      <c r="A53" s="7"/>
      <c r="B53" s="7" t="s">
        <v>783</v>
      </c>
      <c r="C53" s="6">
        <v>24</v>
      </c>
      <c r="D53" s="7" t="str">
        <f>VLOOKUP(C53,'Meal Library'!$A$2:$I$237,2,FALSE())</f>
        <v>Greek Chicken Pasta</v>
      </c>
      <c r="E53" s="7" t="str">
        <f>VLOOKUP(C53,'Meal Library'!$A$2:$I$237,9,FALSE())</f>
        <v>4 oz Sous vide Chicken Breast + 6 oz Whole Wheat Penne + 6 oz Blanched Broccoli + 1 cup Creamy Cashew Sauce + 1 oz Feta. Verified via Add-to-Cart gate.</v>
      </c>
      <c r="F53" s="6">
        <f>VLOOKUP(C53,'Meal Library'!$A$2:$I$237,4,FALSE())</f>
        <v>570</v>
      </c>
      <c r="G53" s="6">
        <f>VLOOKUP(C53,'Meal Library'!$A$2:$I$237,5,FALSE())</f>
        <v>54</v>
      </c>
      <c r="H53" s="6">
        <f>VLOOKUP(C53,'Meal Library'!$A$2:$I$237,6,FALSE())</f>
        <v>65</v>
      </c>
      <c r="I53" s="6">
        <f>VLOOKUP(C53,'Meal Library'!$A$2:$I$237,7,FALSE())</f>
        <v>15</v>
      </c>
    </row>
    <row r="54" spans="1:9" ht="28" x14ac:dyDescent="0.2">
      <c r="A54" s="7"/>
      <c r="B54" s="7" t="s">
        <v>784</v>
      </c>
      <c r="C54" s="6">
        <v>231</v>
      </c>
      <c r="D54" s="7" t="str">
        <f>VLOOKUP(C54,'Meal Library'!$A$2:$I$237,2,FALSE())</f>
        <v>Apple (1 cup)</v>
      </c>
      <c r="E54" s="7" t="str">
        <f>VLOOKUP(C54,'Meal Library'!$A$2:$I$237,9,FALSE())</f>
        <v>1 Cup sliced Apple from the Fruits menu. Verified via Add-to-Cart gate at localfoodz.co/menu/fruits.</v>
      </c>
      <c r="F54" s="6">
        <f>VLOOKUP(C54,'Meal Library'!$A$2:$I$237,4,FALSE())</f>
        <v>90</v>
      </c>
      <c r="G54" s="6">
        <f>VLOOKUP(C54,'Meal Library'!$A$2:$I$237,5,FALSE())</f>
        <v>0</v>
      </c>
      <c r="H54" s="6">
        <f>VLOOKUP(C54,'Meal Library'!$A$2:$I$237,6,FALSE())</f>
        <v>25</v>
      </c>
      <c r="I54" s="6">
        <f>VLOOKUP(C54,'Meal Library'!$A$2:$I$237,7,FALSE())</f>
        <v>0</v>
      </c>
    </row>
    <row r="55" spans="1:9" ht="28" x14ac:dyDescent="0.2">
      <c r="A55" s="7"/>
      <c r="B55" s="7" t="s">
        <v>785</v>
      </c>
      <c r="C55" s="6">
        <v>8001</v>
      </c>
      <c r="D55" s="7" t="str">
        <f>VLOOKUP(C55,'Meal Library'!$A$2:$I$237,2,FALSE())</f>
        <v>Custom LF Combo: 4 oz Teriyaki Chicken Breast + 8 oz White Rice</v>
      </c>
      <c r="E55" s="7" t="str">
        <f>VLOOKUP(C55,'Meal Library'!$A$2:$I$237,9,FALSE())</f>
        <v>4 oz Teriyaki Chicken Breast + 8 oz White Rice  (build via Customized Meals on localfoodz.co)</v>
      </c>
      <c r="F55" s="6">
        <f>VLOOKUP(C55,'Meal Library'!$A$2:$I$237,4,FALSE())</f>
        <v>490</v>
      </c>
      <c r="G55" s="6">
        <f>VLOOKUP(C55,'Meal Library'!$A$2:$I$237,5,FALSE())</f>
        <v>41</v>
      </c>
      <c r="H55" s="6">
        <f>VLOOKUP(C55,'Meal Library'!$A$2:$I$237,6,FALSE())</f>
        <v>68</v>
      </c>
      <c r="I55" s="6">
        <f>VLOOKUP(C55,'Meal Library'!$A$2:$I$237,7,FALSE())</f>
        <v>3.5</v>
      </c>
    </row>
    <row r="56" spans="1:9" x14ac:dyDescent="0.2">
      <c r="A56" s="10" t="s">
        <v>796</v>
      </c>
      <c r="B56" s="10" t="s">
        <v>813</v>
      </c>
      <c r="C56" s="10"/>
      <c r="D56" s="10"/>
      <c r="E56" s="10"/>
      <c r="F56" s="10">
        <f>SUM(F51:F55)</f>
        <v>2670</v>
      </c>
      <c r="G56" s="10">
        <f>SUM(G51:G55)</f>
        <v>207</v>
      </c>
      <c r="H56" s="10">
        <f>SUM(H51:H55)</f>
        <v>257</v>
      </c>
      <c r="I56" s="10">
        <f>SUM(I51:I55)</f>
        <v>93.5</v>
      </c>
    </row>
    <row r="58" spans="1:9" x14ac:dyDescent="0.2">
      <c r="A58" s="11"/>
      <c r="B58" s="11" t="s">
        <v>797</v>
      </c>
      <c r="C58" s="11"/>
      <c r="D58" s="11"/>
      <c r="E58" s="11"/>
      <c r="F58" s="11">
        <f>AVERAGE(F11,F18,F26,F33,F41,F49,F56)</f>
        <v>2680</v>
      </c>
      <c r="G58" s="11">
        <f>AVERAGE(G11,G18,G26,G33,G41,G49,G56)</f>
        <v>201.85714285714286</v>
      </c>
      <c r="H58" s="11">
        <f>AVERAGE(H11,H18,H26,H33,H41,H49,H56)</f>
        <v>270</v>
      </c>
      <c r="I58" s="11">
        <f>AVERAGE(I11,I18,I26,I33,I41,I49,I56)</f>
        <v>93.357142857142861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8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6" customWidth="1"/>
    <col min="4" max="4" width="42" customWidth="1"/>
    <col min="5" max="5" width="48" customWidth="1"/>
    <col min="6" max="9" width="8" customWidth="1"/>
  </cols>
  <sheetData>
    <row r="1" spans="1:9" ht="20" x14ac:dyDescent="0.2">
      <c r="A1" s="8" t="s">
        <v>814</v>
      </c>
      <c r="C1" s="9" t="s">
        <v>815</v>
      </c>
      <c r="F1" s="9" t="s">
        <v>816</v>
      </c>
    </row>
    <row r="4" spans="1:9" ht="16" x14ac:dyDescent="0.2">
      <c r="A4" s="5" t="s">
        <v>773</v>
      </c>
      <c r="B4" s="5" t="s">
        <v>774</v>
      </c>
      <c r="C4" s="5" t="s">
        <v>23</v>
      </c>
      <c r="D4" s="5" t="s">
        <v>775</v>
      </c>
      <c r="E4" s="5" t="s">
        <v>776</v>
      </c>
      <c r="F4" s="5" t="s">
        <v>26</v>
      </c>
      <c r="G4" s="5" t="s">
        <v>777</v>
      </c>
      <c r="H4" s="5" t="s">
        <v>778</v>
      </c>
      <c r="I4" s="5" t="s">
        <v>779</v>
      </c>
    </row>
    <row r="5" spans="1:9" ht="28" x14ac:dyDescent="0.2">
      <c r="A5" s="7" t="s">
        <v>780</v>
      </c>
      <c r="B5" s="7" t="s">
        <v>781</v>
      </c>
      <c r="C5" s="6">
        <v>33</v>
      </c>
      <c r="D5" s="7" t="str">
        <f>VLOOKUP(C5,'Meal Library'!$A$2:$I$237,2,FALSE())</f>
        <v>Chicken Quesadilla</v>
      </c>
      <c r="E5" s="7" t="str">
        <f>VLOOKUP(C5,'Meal Library'!$A$2:$I$237,9,FALSE())</f>
        <v>Chicken Quesadilla + 2 tbsp Sour Cream + 2 oz Guacamole. Verified via Add-to-Cart gate.</v>
      </c>
      <c r="F5" s="6">
        <f>VLOOKUP(C5,'Meal Library'!$A$2:$I$237,4,FALSE())</f>
        <v>890</v>
      </c>
      <c r="G5" s="6">
        <f>VLOOKUP(C5,'Meal Library'!$A$2:$I$237,5,FALSE())</f>
        <v>66</v>
      </c>
      <c r="H5" s="6">
        <f>VLOOKUP(C5,'Meal Library'!$A$2:$I$237,6,FALSE())</f>
        <v>76</v>
      </c>
      <c r="I5" s="6">
        <f>VLOOKUP(C5,'Meal Library'!$A$2:$I$237,7,FALSE())</f>
        <v>35</v>
      </c>
    </row>
    <row r="6" spans="1:9" ht="28" x14ac:dyDescent="0.2">
      <c r="A6" s="7"/>
      <c r="B6" s="7" t="s">
        <v>782</v>
      </c>
      <c r="C6" s="6">
        <v>82</v>
      </c>
      <c r="D6" s="7" t="str">
        <f>VLOOKUP(C6,'Meal Library'!$A$2:$I$237,2,FALSE())</f>
        <v>Mediterranean Pesto Pasta Salad</v>
      </c>
      <c r="E6" s="7" t="str">
        <f>VLOOKUP(C6,'Meal Library'!$A$2:$I$237,9,FALSE())</f>
        <v>6 oz Sous vide Chicken Breast + Mediterranean Pesto Pasta. Verified via Add-to-Cart gate.</v>
      </c>
      <c r="F6" s="6">
        <f>VLOOKUP(C6,'Meal Library'!$A$2:$I$237,4,FALSE())</f>
        <v>890</v>
      </c>
      <c r="G6" s="6">
        <f>VLOOKUP(C6,'Meal Library'!$A$2:$I$237,5,FALSE())</f>
        <v>72</v>
      </c>
      <c r="H6" s="6">
        <f>VLOOKUP(C6,'Meal Library'!$A$2:$I$237,6,FALSE())</f>
        <v>71</v>
      </c>
      <c r="I6" s="6">
        <f>VLOOKUP(C6,'Meal Library'!$A$2:$I$237,7,FALSE())</f>
        <v>39</v>
      </c>
    </row>
    <row r="7" spans="1:9" x14ac:dyDescent="0.2">
      <c r="A7" s="7"/>
      <c r="B7" s="7" t="s">
        <v>783</v>
      </c>
      <c r="C7" s="6">
        <v>96</v>
      </c>
      <c r="D7" s="7" t="str">
        <f>VLOOKUP(C7,'Meal Library'!$A$2:$I$237,2,FALSE())</f>
        <v>Pumpkin Muffins (2)</v>
      </c>
      <c r="E7" s="7" t="str">
        <f>VLOOKUP(C7,'Meal Library'!$A$2:$I$237,9,FALSE())</f>
        <v>2 muffins (smallest serving). Verified via Add-to-Cart gate.</v>
      </c>
      <c r="F7" s="6">
        <f>VLOOKUP(C7,'Meal Library'!$A$2:$I$237,4,FALSE())</f>
        <v>140</v>
      </c>
      <c r="G7" s="6">
        <f>VLOOKUP(C7,'Meal Library'!$A$2:$I$237,5,FALSE())</f>
        <v>12</v>
      </c>
      <c r="H7" s="6">
        <f>VLOOKUP(C7,'Meal Library'!$A$2:$I$237,6,FALSE())</f>
        <v>44</v>
      </c>
      <c r="I7" s="6">
        <f>VLOOKUP(C7,'Meal Library'!$A$2:$I$237,7,FALSE())</f>
        <v>8</v>
      </c>
    </row>
    <row r="8" spans="1:9" x14ac:dyDescent="0.2">
      <c r="A8" s="7"/>
      <c r="B8" s="7" t="s">
        <v>784</v>
      </c>
      <c r="C8" s="6">
        <v>95</v>
      </c>
      <c r="D8" s="7" t="str">
        <f>VLOOKUP(C8,'Meal Library'!$A$2:$I$237,2,FALSE())</f>
        <v>Edamame</v>
      </c>
      <c r="E8" s="7" t="str">
        <f>VLOOKUP(C8,'Meal Library'!$A$2:$I$237,9,FALSE())</f>
        <v>Edamame (single-option dish)</v>
      </c>
      <c r="F8" s="6">
        <f>VLOOKUP(C8,'Meal Library'!$A$2:$I$237,4,FALSE())</f>
        <v>190</v>
      </c>
      <c r="G8" s="6">
        <f>VLOOKUP(C8,'Meal Library'!$A$2:$I$237,5,FALSE())</f>
        <v>18</v>
      </c>
      <c r="H8" s="6">
        <f>VLOOKUP(C8,'Meal Library'!$A$2:$I$237,6,FALSE())</f>
        <v>14</v>
      </c>
      <c r="I8" s="6">
        <f>VLOOKUP(C8,'Meal Library'!$A$2:$I$237,7,FALSE())</f>
        <v>8</v>
      </c>
    </row>
    <row r="9" spans="1:9" ht="28" x14ac:dyDescent="0.2">
      <c r="A9" s="7"/>
      <c r="B9" s="7" t="s">
        <v>785</v>
      </c>
      <c r="C9" s="6">
        <v>230</v>
      </c>
      <c r="D9" s="7" t="str">
        <f>VLOOKUP(C9,'Meal Library'!$A$2:$I$237,2,FALSE())</f>
        <v>Banana (1 piece)</v>
      </c>
      <c r="E9" s="7" t="str">
        <f>VLOOKUP(C9,'Meal Library'!$A$2:$I$237,9,FALSE())</f>
        <v>1 Banana from the Fruits menu. Verified via Add-to-Cart gate at localfoodz.co/menu/fruits.</v>
      </c>
      <c r="F9" s="6">
        <f>VLOOKUP(C9,'Meal Library'!$A$2:$I$237,4,FALSE())</f>
        <v>110</v>
      </c>
      <c r="G9" s="6">
        <f>VLOOKUP(C9,'Meal Library'!$A$2:$I$237,5,FALSE())</f>
        <v>1</v>
      </c>
      <c r="H9" s="6">
        <f>VLOOKUP(C9,'Meal Library'!$A$2:$I$237,6,FALSE())</f>
        <v>27</v>
      </c>
      <c r="I9" s="6">
        <f>VLOOKUP(C9,'Meal Library'!$A$2:$I$237,7,FALSE())</f>
        <v>0</v>
      </c>
    </row>
    <row r="10" spans="1:9" ht="28" x14ac:dyDescent="0.2">
      <c r="A10" s="7"/>
      <c r="B10" s="7" t="s">
        <v>786</v>
      </c>
      <c r="C10" s="6">
        <v>8000</v>
      </c>
      <c r="D10" s="7" t="str">
        <f>VLOOKUP(C10,'Meal Library'!$A$2:$I$237,2,FALSE())</f>
        <v>Custom LF Combo: 8 oz White Rice</v>
      </c>
      <c r="E10" s="7" t="str">
        <f>VLOOKUP(C10,'Meal Library'!$A$2:$I$237,9,FALSE())</f>
        <v>8 oz White Rice  (build via Customized Meals on localfoodz.co)</v>
      </c>
      <c r="F10" s="6">
        <f>VLOOKUP(C10,'Meal Library'!$A$2:$I$237,4,FALSE())</f>
        <v>300</v>
      </c>
      <c r="G10" s="6">
        <f>VLOOKUP(C10,'Meal Library'!$A$2:$I$237,5,FALSE())</f>
        <v>6</v>
      </c>
      <c r="H10" s="6">
        <f>VLOOKUP(C10,'Meal Library'!$A$2:$I$237,6,FALSE())</f>
        <v>64</v>
      </c>
      <c r="I10" s="6">
        <f>VLOOKUP(C10,'Meal Library'!$A$2:$I$237,7,FALSE())</f>
        <v>0</v>
      </c>
    </row>
    <row r="11" spans="1:9" ht="28" x14ac:dyDescent="0.2">
      <c r="A11" s="7"/>
      <c r="B11" s="7" t="s">
        <v>787</v>
      </c>
      <c r="C11" s="6">
        <v>651</v>
      </c>
      <c r="D11" s="7" t="str">
        <f>VLOOKUP(C11,'Meal Library'!$A$2:$I$237,2,FALSE())</f>
        <v>CM White Rice (4oz)</v>
      </c>
      <c r="E11" s="7" t="str">
        <f>VLOOKUP(C11,'Meal Library'!$A$2:$I$237,9,FALSE())</f>
        <v>4 oz White Rice (Steamed Jasmine Rice) from Customized Meals</v>
      </c>
      <c r="F11" s="6">
        <f>VLOOKUP(C11,'Meal Library'!$A$2:$I$237,4,FALSE())</f>
        <v>150</v>
      </c>
      <c r="G11" s="6">
        <f>VLOOKUP(C11,'Meal Library'!$A$2:$I$237,5,FALSE())</f>
        <v>3</v>
      </c>
      <c r="H11" s="6">
        <f>VLOOKUP(C11,'Meal Library'!$A$2:$I$237,6,FALSE())</f>
        <v>32</v>
      </c>
      <c r="I11" s="6">
        <f>VLOOKUP(C11,'Meal Library'!$A$2:$I$237,7,FALSE())</f>
        <v>0</v>
      </c>
    </row>
    <row r="12" spans="1:9" x14ac:dyDescent="0.2">
      <c r="A12" s="10" t="s">
        <v>780</v>
      </c>
      <c r="B12" s="10" t="s">
        <v>817</v>
      </c>
      <c r="C12" s="10"/>
      <c r="D12" s="10"/>
      <c r="E12" s="10"/>
      <c r="F12" s="10">
        <f>SUM(F5:F11)</f>
        <v>2670</v>
      </c>
      <c r="G12" s="10">
        <f>SUM(G5:G11)</f>
        <v>178</v>
      </c>
      <c r="H12" s="10">
        <f>SUM(H5:H11)</f>
        <v>328</v>
      </c>
      <c r="I12" s="10">
        <f>SUM(I5:I11)</f>
        <v>90</v>
      </c>
    </row>
    <row r="14" spans="1:9" ht="42" x14ac:dyDescent="0.2">
      <c r="A14" s="7" t="s">
        <v>790</v>
      </c>
      <c r="B14" s="7" t="s">
        <v>781</v>
      </c>
      <c r="C14" s="6">
        <v>108</v>
      </c>
      <c r="D14" s="7" t="str">
        <f>VLOOKUP(C14,'Meal Library'!$A$2:$I$237,2,FALSE())</f>
        <v>Burger Bowl</v>
      </c>
      <c r="E14" s="7" t="str">
        <f>VLOOKUP(C14,'Meal Library'!$A$2:$I$237,9,FALSE())</f>
        <v>6 oz Ground Beef + 2 oz Lettuce + 6 oz Roasted Yams + 1 cup Pico de Gallo + .25 cup Cheesy Cream Sauce. Verified via Add-to-Cart gate.</v>
      </c>
      <c r="F14" s="6">
        <f>VLOOKUP(C14,'Meal Library'!$A$2:$I$237,4,FALSE())</f>
        <v>770</v>
      </c>
      <c r="G14" s="6">
        <f>VLOOKUP(C14,'Meal Library'!$A$2:$I$237,5,FALSE())</f>
        <v>44</v>
      </c>
      <c r="H14" s="6">
        <f>VLOOKUP(C14,'Meal Library'!$A$2:$I$237,6,FALSE())</f>
        <v>62</v>
      </c>
      <c r="I14" s="6">
        <f>VLOOKUP(C14,'Meal Library'!$A$2:$I$237,7,FALSE())</f>
        <v>37</v>
      </c>
    </row>
    <row r="15" spans="1:9" ht="28" x14ac:dyDescent="0.2">
      <c r="A15" s="7"/>
      <c r="B15" s="7" t="s">
        <v>782</v>
      </c>
      <c r="C15" s="6">
        <v>41</v>
      </c>
      <c r="D15" s="7" t="str">
        <f>VLOOKUP(C15,'Meal Library'!$A$2:$I$237,2,FALSE())</f>
        <v>Chicken Tikka w/ Rice and Veg</v>
      </c>
      <c r="E15" s="7" t="str">
        <f>VLOOKUP(C15,'Meal Library'!$A$2:$I$237,9,FALSE())</f>
        <v>6 oz Chicken Tikka + 6 oz White Rice + 6 oz Fajita Veg Mix + 2 tbsp Cilantro Lime Sauce. Verified via Add-to-Cart gate.</v>
      </c>
      <c r="F15" s="6">
        <f>VLOOKUP(C15,'Meal Library'!$A$2:$I$237,4,FALSE())</f>
        <v>810</v>
      </c>
      <c r="G15" s="6">
        <f>VLOOKUP(C15,'Meal Library'!$A$2:$I$237,5,FALSE())</f>
        <v>63</v>
      </c>
      <c r="H15" s="6">
        <f>VLOOKUP(C15,'Meal Library'!$A$2:$I$237,6,FALSE())</f>
        <v>77</v>
      </c>
      <c r="I15" s="6">
        <f>VLOOKUP(C15,'Meal Library'!$A$2:$I$237,7,FALSE())</f>
        <v>29</v>
      </c>
    </row>
    <row r="16" spans="1:9" x14ac:dyDescent="0.2">
      <c r="A16" s="7"/>
      <c r="B16" s="7" t="s">
        <v>783</v>
      </c>
      <c r="C16" s="6">
        <v>90</v>
      </c>
      <c r="D16" s="7" t="str">
        <f>VLOOKUP(C16,'Meal Library'!$A$2:$I$237,2,FALSE())</f>
        <v>The Cubano</v>
      </c>
      <c r="E16" s="7" t="str">
        <f>VLOOKUP(C16,'Meal Library'!$A$2:$I$237,9,FALSE())</f>
        <v>Cubano Sandwich (single-option dish)</v>
      </c>
      <c r="F16" s="6">
        <f>VLOOKUP(C16,'Meal Library'!$A$2:$I$237,4,FALSE())</f>
        <v>610</v>
      </c>
      <c r="G16" s="6">
        <f>VLOOKUP(C16,'Meal Library'!$A$2:$I$237,5,FALSE())</f>
        <v>49</v>
      </c>
      <c r="H16" s="6">
        <f>VLOOKUP(C16,'Meal Library'!$A$2:$I$237,6,FALSE())</f>
        <v>78</v>
      </c>
      <c r="I16" s="6">
        <f>VLOOKUP(C16,'Meal Library'!$A$2:$I$237,7,FALSE())</f>
        <v>14</v>
      </c>
    </row>
    <row r="17" spans="1:9" ht="28" x14ac:dyDescent="0.2">
      <c r="A17" s="7"/>
      <c r="B17" s="7" t="s">
        <v>784</v>
      </c>
      <c r="C17" s="6">
        <v>8026</v>
      </c>
      <c r="D17" s="7" t="str">
        <f>VLOOKUP(C17,'Meal Library'!$A$2:$I$237,2,FALSE())</f>
        <v>Custom LF Combo: 4 oz Smoked Paprika Chicken Breast + 4 oz Broccoli</v>
      </c>
      <c r="E17" s="7" t="str">
        <f>VLOOKUP(C17,'Meal Library'!$A$2:$I$237,9,FALSE())</f>
        <v>4 oz Smoked Paprika Chicken Breast + 4 oz Broccoli  (build via Customized Meals on localfoodz.co)</v>
      </c>
      <c r="F17" s="6">
        <f>VLOOKUP(C17,'Meal Library'!$A$2:$I$237,4,FALSE())</f>
        <v>210</v>
      </c>
      <c r="G17" s="6">
        <f>VLOOKUP(C17,'Meal Library'!$A$2:$I$237,5,FALSE())</f>
        <v>36</v>
      </c>
      <c r="H17" s="6">
        <f>VLOOKUP(C17,'Meal Library'!$A$2:$I$237,6,FALSE())</f>
        <v>10</v>
      </c>
      <c r="I17" s="6">
        <f>VLOOKUP(C17,'Meal Library'!$A$2:$I$237,7,FALSE())</f>
        <v>3.5</v>
      </c>
    </row>
    <row r="18" spans="1:9" x14ac:dyDescent="0.2">
      <c r="A18" s="10" t="s">
        <v>790</v>
      </c>
      <c r="B18" s="10" t="s">
        <v>817</v>
      </c>
      <c r="C18" s="10"/>
      <c r="D18" s="10"/>
      <c r="E18" s="10"/>
      <c r="F18" s="10">
        <f>SUM(F14:F17)</f>
        <v>2400</v>
      </c>
      <c r="G18" s="10">
        <f>SUM(G14:G17)</f>
        <v>192</v>
      </c>
      <c r="H18" s="10">
        <f>SUM(H14:H17)</f>
        <v>227</v>
      </c>
      <c r="I18" s="10">
        <f>SUM(I14:I17)</f>
        <v>83.5</v>
      </c>
    </row>
    <row r="20" spans="1:9" ht="28" x14ac:dyDescent="0.2">
      <c r="A20" s="7" t="s">
        <v>791</v>
      </c>
      <c r="B20" s="7" t="s">
        <v>781</v>
      </c>
      <c r="C20" s="6">
        <v>41</v>
      </c>
      <c r="D20" s="7" t="str">
        <f>VLOOKUP(C20,'Meal Library'!$A$2:$I$237,2,FALSE())</f>
        <v>Chicken Tikka w/ Rice and Veg</v>
      </c>
      <c r="E20" s="7" t="str">
        <f>VLOOKUP(C20,'Meal Library'!$A$2:$I$237,9,FALSE())</f>
        <v>6 oz Chicken Tikka + 6 oz White Rice + 6 oz Fajita Veg Mix + 2 tbsp Cilantro Lime Sauce. Verified via Add-to-Cart gate.</v>
      </c>
      <c r="F20" s="6">
        <f>VLOOKUP(C20,'Meal Library'!$A$2:$I$237,4,FALSE())</f>
        <v>810</v>
      </c>
      <c r="G20" s="6">
        <f>VLOOKUP(C20,'Meal Library'!$A$2:$I$237,5,FALSE())</f>
        <v>63</v>
      </c>
      <c r="H20" s="6">
        <f>VLOOKUP(C20,'Meal Library'!$A$2:$I$237,6,FALSE())</f>
        <v>77</v>
      </c>
      <c r="I20" s="6">
        <f>VLOOKUP(C20,'Meal Library'!$A$2:$I$237,7,FALSE())</f>
        <v>29</v>
      </c>
    </row>
    <row r="21" spans="1:9" ht="28" x14ac:dyDescent="0.2">
      <c r="A21" s="7"/>
      <c r="B21" s="7" t="s">
        <v>782</v>
      </c>
      <c r="C21" s="6">
        <v>82</v>
      </c>
      <c r="D21" s="7" t="str">
        <f>VLOOKUP(C21,'Meal Library'!$A$2:$I$237,2,FALSE())</f>
        <v>Mediterranean Pesto Pasta Salad</v>
      </c>
      <c r="E21" s="7" t="str">
        <f>VLOOKUP(C21,'Meal Library'!$A$2:$I$237,9,FALSE())</f>
        <v>6 oz Sous vide Chicken Breast + Mediterranean Pesto Pasta. Verified via Add-to-Cart gate.</v>
      </c>
      <c r="F21" s="6">
        <f>VLOOKUP(C21,'Meal Library'!$A$2:$I$237,4,FALSE())</f>
        <v>890</v>
      </c>
      <c r="G21" s="6">
        <f>VLOOKUP(C21,'Meal Library'!$A$2:$I$237,5,FALSE())</f>
        <v>72</v>
      </c>
      <c r="H21" s="6">
        <f>VLOOKUP(C21,'Meal Library'!$A$2:$I$237,6,FALSE())</f>
        <v>71</v>
      </c>
      <c r="I21" s="6">
        <f>VLOOKUP(C21,'Meal Library'!$A$2:$I$237,7,FALSE())</f>
        <v>39</v>
      </c>
    </row>
    <row r="22" spans="1:9" ht="28" x14ac:dyDescent="0.2">
      <c r="A22" s="7"/>
      <c r="B22" s="7" t="s">
        <v>783</v>
      </c>
      <c r="C22" s="6">
        <v>230</v>
      </c>
      <c r="D22" s="7" t="str">
        <f>VLOOKUP(C22,'Meal Library'!$A$2:$I$237,2,FALSE())</f>
        <v>Banana (1 piece)</v>
      </c>
      <c r="E22" s="7" t="str">
        <f>VLOOKUP(C22,'Meal Library'!$A$2:$I$237,9,FALSE())</f>
        <v>1 Banana from the Fruits menu. Verified via Add-to-Cart gate at localfoodz.co/menu/fruits.</v>
      </c>
      <c r="F22" s="6">
        <f>VLOOKUP(C22,'Meal Library'!$A$2:$I$237,4,FALSE())</f>
        <v>110</v>
      </c>
      <c r="G22" s="6">
        <f>VLOOKUP(C22,'Meal Library'!$A$2:$I$237,5,FALSE())</f>
        <v>1</v>
      </c>
      <c r="H22" s="6">
        <f>VLOOKUP(C22,'Meal Library'!$A$2:$I$237,6,FALSE())</f>
        <v>27</v>
      </c>
      <c r="I22" s="6">
        <f>VLOOKUP(C22,'Meal Library'!$A$2:$I$237,7,FALSE())</f>
        <v>0</v>
      </c>
    </row>
    <row r="23" spans="1:9" ht="28" x14ac:dyDescent="0.2">
      <c r="A23" s="7"/>
      <c r="B23" s="7" t="s">
        <v>784</v>
      </c>
      <c r="C23" s="6">
        <v>232</v>
      </c>
      <c r="D23" s="7" t="str">
        <f>VLOOKUP(C23,'Meal Library'!$A$2:$I$237,2,FALSE())</f>
        <v>Orange (1 cup)</v>
      </c>
      <c r="E23" s="7" t="str">
        <f>VLOOKUP(C23,'Meal Library'!$A$2:$I$237,9,FALSE())</f>
        <v>1 Cup Orange segments from the Fruits menu. Verified via Add-to-Cart gate at localfoodz.co/menu/fruits.</v>
      </c>
      <c r="F23" s="6">
        <f>VLOOKUP(C23,'Meal Library'!$A$2:$I$237,4,FALSE())</f>
        <v>70</v>
      </c>
      <c r="G23" s="6">
        <f>VLOOKUP(C23,'Meal Library'!$A$2:$I$237,5,FALSE())</f>
        <v>1</v>
      </c>
      <c r="H23" s="6">
        <f>VLOOKUP(C23,'Meal Library'!$A$2:$I$237,6,FALSE())</f>
        <v>17</v>
      </c>
      <c r="I23" s="6">
        <f>VLOOKUP(C23,'Meal Library'!$A$2:$I$237,7,FALSE())</f>
        <v>0</v>
      </c>
    </row>
    <row r="24" spans="1:9" x14ac:dyDescent="0.2">
      <c r="A24" s="7"/>
      <c r="B24" s="7" t="s">
        <v>785</v>
      </c>
      <c r="C24" s="6">
        <v>669</v>
      </c>
      <c r="D24" s="7" t="str">
        <f>VLOOKUP(C24,'Meal Library'!$A$2:$I$237,2,FALSE())</f>
        <v>CM Veg Fritter (1)</v>
      </c>
      <c r="E24" s="7" t="str">
        <f>VLOOKUP(C24,'Meal Library'!$A$2:$I$237,9,FALSE())</f>
        <v>1 Veg Fritter from Customized Meals</v>
      </c>
      <c r="F24" s="6">
        <f>VLOOKUP(C24,'Meal Library'!$A$2:$I$237,4,FALSE())</f>
        <v>70</v>
      </c>
      <c r="G24" s="6">
        <f>VLOOKUP(C24,'Meal Library'!$A$2:$I$237,5,FALSE())</f>
        <v>2</v>
      </c>
      <c r="H24" s="6">
        <f>VLOOKUP(C24,'Meal Library'!$A$2:$I$237,6,FALSE())</f>
        <v>15</v>
      </c>
      <c r="I24" s="6">
        <f>VLOOKUP(C24,'Meal Library'!$A$2:$I$237,7,FALSE())</f>
        <v>0</v>
      </c>
    </row>
    <row r="25" spans="1:9" ht="28" x14ac:dyDescent="0.2">
      <c r="A25" s="7"/>
      <c r="B25" s="7" t="s">
        <v>786</v>
      </c>
      <c r="C25" s="6">
        <v>8027</v>
      </c>
      <c r="D25" s="7" t="str">
        <f>VLOOKUP(C25,'Meal Library'!$A$2:$I$237,2,FALSE())</f>
        <v>Custom LF Combo: 4 oz Teriyaki Chicken Breast + 4 oz White Rice</v>
      </c>
      <c r="E25" s="7" t="str">
        <f>VLOOKUP(C25,'Meal Library'!$A$2:$I$237,9,FALSE())</f>
        <v>4 oz Teriyaki Chicken Breast + 4 oz White Rice  (build via Customized Meals on localfoodz.co)</v>
      </c>
      <c r="F25" s="6">
        <f>VLOOKUP(C25,'Meal Library'!$A$2:$I$237,4,FALSE())</f>
        <v>340</v>
      </c>
      <c r="G25" s="6">
        <f>VLOOKUP(C25,'Meal Library'!$A$2:$I$237,5,FALSE())</f>
        <v>38</v>
      </c>
      <c r="H25" s="6">
        <f>VLOOKUP(C25,'Meal Library'!$A$2:$I$237,6,FALSE())</f>
        <v>36</v>
      </c>
      <c r="I25" s="6">
        <f>VLOOKUP(C25,'Meal Library'!$A$2:$I$237,7,FALSE())</f>
        <v>3.5</v>
      </c>
    </row>
    <row r="26" spans="1:9" x14ac:dyDescent="0.2">
      <c r="A26" s="7"/>
      <c r="B26" s="7" t="s">
        <v>787</v>
      </c>
      <c r="C26" s="6">
        <v>620</v>
      </c>
      <c r="D26" s="7" t="str">
        <f>VLOOKUP(C26,'Meal Library'!$A$2:$I$237,2,FALSE())</f>
        <v>CM Garlic Shrimp (4oz)</v>
      </c>
      <c r="E26" s="7" t="str">
        <f>VLOOKUP(C26,'Meal Library'!$A$2:$I$237,9,FALSE())</f>
        <v>4 oz Garlic Shrimp from Customized Meals</v>
      </c>
      <c r="F26" s="6">
        <f>VLOOKUP(C26,'Meal Library'!$A$2:$I$237,4,FALSE())</f>
        <v>90</v>
      </c>
      <c r="G26" s="6">
        <f>VLOOKUP(C26,'Meal Library'!$A$2:$I$237,5,FALSE())</f>
        <v>16</v>
      </c>
      <c r="H26" s="6">
        <f>VLOOKUP(C26,'Meal Library'!$A$2:$I$237,6,FALSE())</f>
        <v>2</v>
      </c>
      <c r="I26" s="6">
        <f>VLOOKUP(C26,'Meal Library'!$A$2:$I$237,7,FALSE())</f>
        <v>1</v>
      </c>
    </row>
    <row r="27" spans="1:9" x14ac:dyDescent="0.2">
      <c r="A27" s="10" t="s">
        <v>791</v>
      </c>
      <c r="B27" s="10" t="s">
        <v>817</v>
      </c>
      <c r="C27" s="10"/>
      <c r="D27" s="10"/>
      <c r="E27" s="10"/>
      <c r="F27" s="10">
        <f>SUM(F20:F26)</f>
        <v>2380</v>
      </c>
      <c r="G27" s="10">
        <f>SUM(G20:G26)</f>
        <v>193</v>
      </c>
      <c r="H27" s="10">
        <f>SUM(H20:H26)</f>
        <v>245</v>
      </c>
      <c r="I27" s="10">
        <f>SUM(I20:I26)</f>
        <v>72.5</v>
      </c>
    </row>
    <row r="29" spans="1:9" ht="28" x14ac:dyDescent="0.2">
      <c r="A29" s="7" t="s">
        <v>793</v>
      </c>
      <c r="B29" s="7" t="s">
        <v>781</v>
      </c>
      <c r="C29" s="6">
        <v>33</v>
      </c>
      <c r="D29" s="7" t="str">
        <f>VLOOKUP(C29,'Meal Library'!$A$2:$I$237,2,FALSE())</f>
        <v>Chicken Quesadilla</v>
      </c>
      <c r="E29" s="7" t="str">
        <f>VLOOKUP(C29,'Meal Library'!$A$2:$I$237,9,FALSE())</f>
        <v>Chicken Quesadilla + 2 tbsp Sour Cream + 2 oz Guacamole. Verified via Add-to-Cart gate.</v>
      </c>
      <c r="F29" s="6">
        <f>VLOOKUP(C29,'Meal Library'!$A$2:$I$237,4,FALSE())</f>
        <v>890</v>
      </c>
      <c r="G29" s="6">
        <f>VLOOKUP(C29,'Meal Library'!$A$2:$I$237,5,FALSE())</f>
        <v>66</v>
      </c>
      <c r="H29" s="6">
        <f>VLOOKUP(C29,'Meal Library'!$A$2:$I$237,6,FALSE())</f>
        <v>76</v>
      </c>
      <c r="I29" s="6">
        <f>VLOOKUP(C29,'Meal Library'!$A$2:$I$237,7,FALSE())</f>
        <v>35</v>
      </c>
    </row>
    <row r="30" spans="1:9" ht="28" x14ac:dyDescent="0.2">
      <c r="A30" s="7"/>
      <c r="B30" s="7" t="s">
        <v>782</v>
      </c>
      <c r="C30" s="6">
        <v>22</v>
      </c>
      <c r="D30" s="7" t="str">
        <f>VLOOKUP(C30,'Meal Library'!$A$2:$I$237,2,FALSE())</f>
        <v>Mongolian Beef</v>
      </c>
      <c r="E30" s="7" t="str">
        <f>VLOOKUP(C30,'Meal Library'!$A$2:$I$237,9,FALSE())</f>
        <v>6 oz Mongolian Beef + 6 oz White Rice (rice sold by oz). Verified via Add-to-Cart gate.</v>
      </c>
      <c r="F30" s="6">
        <f>VLOOKUP(C30,'Meal Library'!$A$2:$I$237,4,FALSE())</f>
        <v>720</v>
      </c>
      <c r="G30" s="6">
        <f>VLOOKUP(C30,'Meal Library'!$A$2:$I$237,5,FALSE())</f>
        <v>53</v>
      </c>
      <c r="H30" s="6">
        <f>VLOOKUP(C30,'Meal Library'!$A$2:$I$237,6,FALSE())</f>
        <v>65</v>
      </c>
      <c r="I30" s="6">
        <f>VLOOKUP(C30,'Meal Library'!$A$2:$I$237,7,FALSE())</f>
        <v>26</v>
      </c>
    </row>
    <row r="31" spans="1:9" ht="42" x14ac:dyDescent="0.2">
      <c r="A31" s="7"/>
      <c r="B31" s="7" t="s">
        <v>783</v>
      </c>
      <c r="C31" s="6">
        <v>78</v>
      </c>
      <c r="D31" s="7" t="str">
        <f>VLOOKUP(C31,'Meal Library'!$A$2:$I$237,2,FALSE())</f>
        <v>Oven-Baked Chicken Parmesan</v>
      </c>
      <c r="E31" s="7" t="str">
        <f>VLOOKUP(C31,'Meal Library'!$A$2:$I$237,9,FALSE())</f>
        <v>1 unit Chicken Parmesan + 3 oz Broccoli &amp; Carrots (no pasta — whole wheat breading on chicken). Verified via Add-to-Cart gate.</v>
      </c>
      <c r="F31" s="6">
        <f>VLOOKUP(C31,'Meal Library'!$A$2:$I$237,4,FALSE())</f>
        <v>780</v>
      </c>
      <c r="G31" s="6">
        <f>VLOOKUP(C31,'Meal Library'!$A$2:$I$237,5,FALSE())</f>
        <v>71</v>
      </c>
      <c r="H31" s="6">
        <f>VLOOKUP(C31,'Meal Library'!$A$2:$I$237,6,FALSE())</f>
        <v>64</v>
      </c>
      <c r="I31" s="6">
        <f>VLOOKUP(C31,'Meal Library'!$A$2:$I$237,7,FALSE())</f>
        <v>26</v>
      </c>
    </row>
    <row r="32" spans="1:9" ht="28" x14ac:dyDescent="0.2">
      <c r="A32" s="7"/>
      <c r="B32" s="7" t="s">
        <v>784</v>
      </c>
      <c r="C32" s="6">
        <v>231</v>
      </c>
      <c r="D32" s="7" t="str">
        <f>VLOOKUP(C32,'Meal Library'!$A$2:$I$237,2,FALSE())</f>
        <v>Apple (1 cup)</v>
      </c>
      <c r="E32" s="7" t="str">
        <f>VLOOKUP(C32,'Meal Library'!$A$2:$I$237,9,FALSE())</f>
        <v>1 Cup sliced Apple from the Fruits menu. Verified via Add-to-Cart gate at localfoodz.co/menu/fruits.</v>
      </c>
      <c r="F32" s="6">
        <f>VLOOKUP(C32,'Meal Library'!$A$2:$I$237,4,FALSE())</f>
        <v>90</v>
      </c>
      <c r="G32" s="6">
        <f>VLOOKUP(C32,'Meal Library'!$A$2:$I$237,5,FALSE())</f>
        <v>0</v>
      </c>
      <c r="H32" s="6">
        <f>VLOOKUP(C32,'Meal Library'!$A$2:$I$237,6,FALSE())</f>
        <v>25</v>
      </c>
      <c r="I32" s="6">
        <f>VLOOKUP(C32,'Meal Library'!$A$2:$I$237,7,FALSE())</f>
        <v>0</v>
      </c>
    </row>
    <row r="33" spans="1:9" x14ac:dyDescent="0.2">
      <c r="A33" s="10" t="s">
        <v>793</v>
      </c>
      <c r="B33" s="10" t="s">
        <v>817</v>
      </c>
      <c r="C33" s="10"/>
      <c r="D33" s="10"/>
      <c r="E33" s="10"/>
      <c r="F33" s="10">
        <f>SUM(F29:F32)</f>
        <v>2480</v>
      </c>
      <c r="G33" s="10">
        <f>SUM(G29:G32)</f>
        <v>190</v>
      </c>
      <c r="H33" s="10">
        <f>SUM(H29:H32)</f>
        <v>230</v>
      </c>
      <c r="I33" s="10">
        <f>SUM(I29:I32)</f>
        <v>87</v>
      </c>
    </row>
    <row r="35" spans="1:9" ht="42" x14ac:dyDescent="0.2">
      <c r="A35" s="7" t="s">
        <v>794</v>
      </c>
      <c r="B35" s="7" t="s">
        <v>781</v>
      </c>
      <c r="C35" s="6">
        <v>108</v>
      </c>
      <c r="D35" s="7" t="str">
        <f>VLOOKUP(C35,'Meal Library'!$A$2:$I$237,2,FALSE())</f>
        <v>Burger Bowl</v>
      </c>
      <c r="E35" s="7" t="str">
        <f>VLOOKUP(C35,'Meal Library'!$A$2:$I$237,9,FALSE())</f>
        <v>6 oz Ground Beef + 2 oz Lettuce + 6 oz Roasted Yams + 1 cup Pico de Gallo + .25 cup Cheesy Cream Sauce. Verified via Add-to-Cart gate.</v>
      </c>
      <c r="F35" s="6">
        <f>VLOOKUP(C35,'Meal Library'!$A$2:$I$237,4,FALSE())</f>
        <v>770</v>
      </c>
      <c r="G35" s="6">
        <f>VLOOKUP(C35,'Meal Library'!$A$2:$I$237,5,FALSE())</f>
        <v>44</v>
      </c>
      <c r="H35" s="6">
        <f>VLOOKUP(C35,'Meal Library'!$A$2:$I$237,6,FALSE())</f>
        <v>62</v>
      </c>
      <c r="I35" s="6">
        <f>VLOOKUP(C35,'Meal Library'!$A$2:$I$237,7,FALSE())</f>
        <v>37</v>
      </c>
    </row>
    <row r="36" spans="1:9" ht="42" x14ac:dyDescent="0.2">
      <c r="A36" s="7"/>
      <c r="B36" s="7" t="s">
        <v>782</v>
      </c>
      <c r="C36" s="6">
        <v>105</v>
      </c>
      <c r="D36" s="7" t="str">
        <f>VLOOKUP(C36,'Meal Library'!$A$2:$I$237,2,FALSE())</f>
        <v>Hainan Chicken w/ Rice + Scallion</v>
      </c>
      <c r="E36" s="7" t="str">
        <f>VLOOKUP(C36,'Meal Library'!$A$2:$I$237,9,FALSE())</f>
        <v>6 oz Sousvide Chicken Breast + 6 oz White Rice + 6 oz Broccoli + 2 tbsp Ginger Scallion Sauce. Verified via Add-to-Cart gate.</v>
      </c>
      <c r="F36" s="6">
        <f>VLOOKUP(C36,'Meal Library'!$A$2:$I$237,4,FALSE())</f>
        <v>790</v>
      </c>
      <c r="G36" s="6">
        <f>VLOOKUP(C36,'Meal Library'!$A$2:$I$237,5,FALSE())</f>
        <v>61</v>
      </c>
      <c r="H36" s="6">
        <f>VLOOKUP(C36,'Meal Library'!$A$2:$I$237,6,FALSE())</f>
        <v>61</v>
      </c>
      <c r="I36" s="6">
        <f>VLOOKUP(C36,'Meal Library'!$A$2:$I$237,7,FALSE())</f>
        <v>34</v>
      </c>
    </row>
    <row r="37" spans="1:9" x14ac:dyDescent="0.2">
      <c r="A37" s="7"/>
      <c r="B37" s="7" t="s">
        <v>783</v>
      </c>
      <c r="C37" s="6">
        <v>91</v>
      </c>
      <c r="D37" s="7" t="str">
        <f>VLOOKUP(C37,'Meal Library'!$A$2:$I$237,2,FALSE())</f>
        <v>Turkey &amp; Swiss Sandwich</v>
      </c>
      <c r="E37" s="7" t="str">
        <f>VLOOKUP(C37,'Meal Library'!$A$2:$I$237,9,FALSE())</f>
        <v>Turkey &amp; Swiss Sandwich (single-option dish)</v>
      </c>
      <c r="F37" s="6">
        <f>VLOOKUP(C37,'Meal Library'!$A$2:$I$237,4,FALSE())</f>
        <v>640</v>
      </c>
      <c r="G37" s="6">
        <f>VLOOKUP(C37,'Meal Library'!$A$2:$I$237,5,FALSE())</f>
        <v>35</v>
      </c>
      <c r="H37" s="6">
        <f>VLOOKUP(C37,'Meal Library'!$A$2:$I$237,6,FALSE())</f>
        <v>104</v>
      </c>
      <c r="I37" s="6">
        <f>VLOOKUP(C37,'Meal Library'!$A$2:$I$237,7,FALSE())</f>
        <v>9</v>
      </c>
    </row>
    <row r="38" spans="1:9" x14ac:dyDescent="0.2">
      <c r="A38" s="7"/>
      <c r="B38" s="7" t="s">
        <v>784</v>
      </c>
      <c r="C38" s="6">
        <v>602</v>
      </c>
      <c r="D38" s="7" t="str">
        <f>VLOOKUP(C38,'Meal Library'!$A$2:$I$237,2,FALSE())</f>
        <v>CM Teriyaki Chicken Breast (4oz)</v>
      </c>
      <c r="E38" s="7" t="str">
        <f>VLOOKUP(C38,'Meal Library'!$A$2:$I$237,9,FALSE())</f>
        <v>4 oz Teriyaki Chicken Breast from Customized Meals</v>
      </c>
      <c r="F38" s="6">
        <f>VLOOKUP(C38,'Meal Library'!$A$2:$I$237,4,FALSE())</f>
        <v>190</v>
      </c>
      <c r="G38" s="6">
        <f>VLOOKUP(C38,'Meal Library'!$A$2:$I$237,5,FALSE())</f>
        <v>35</v>
      </c>
      <c r="H38" s="6">
        <f>VLOOKUP(C38,'Meal Library'!$A$2:$I$237,6,FALSE())</f>
        <v>4</v>
      </c>
      <c r="I38" s="6">
        <f>VLOOKUP(C38,'Meal Library'!$A$2:$I$237,7,FALSE())</f>
        <v>3.5</v>
      </c>
    </row>
    <row r="39" spans="1:9" x14ac:dyDescent="0.2">
      <c r="A39" s="7"/>
      <c r="B39" s="7" t="s">
        <v>785</v>
      </c>
      <c r="C39" s="6">
        <v>620</v>
      </c>
      <c r="D39" s="7" t="str">
        <f>VLOOKUP(C39,'Meal Library'!$A$2:$I$237,2,FALSE())</f>
        <v>CM Garlic Shrimp (4oz)</v>
      </c>
      <c r="E39" s="7" t="str">
        <f>VLOOKUP(C39,'Meal Library'!$A$2:$I$237,9,FALSE())</f>
        <v>4 oz Garlic Shrimp from Customized Meals</v>
      </c>
      <c r="F39" s="6">
        <f>VLOOKUP(C39,'Meal Library'!$A$2:$I$237,4,FALSE())</f>
        <v>90</v>
      </c>
      <c r="G39" s="6">
        <f>VLOOKUP(C39,'Meal Library'!$A$2:$I$237,5,FALSE())</f>
        <v>16</v>
      </c>
      <c r="H39" s="6">
        <f>VLOOKUP(C39,'Meal Library'!$A$2:$I$237,6,FALSE())</f>
        <v>2</v>
      </c>
      <c r="I39" s="6">
        <f>VLOOKUP(C39,'Meal Library'!$A$2:$I$237,7,FALSE())</f>
        <v>1</v>
      </c>
    </row>
    <row r="40" spans="1:9" x14ac:dyDescent="0.2">
      <c r="A40" s="10" t="s">
        <v>794</v>
      </c>
      <c r="B40" s="10" t="s">
        <v>817</v>
      </c>
      <c r="C40" s="10"/>
      <c r="D40" s="10"/>
      <c r="E40" s="10"/>
      <c r="F40" s="10">
        <f>SUM(F35:F39)</f>
        <v>2480</v>
      </c>
      <c r="G40" s="10">
        <f>SUM(G35:G39)</f>
        <v>191</v>
      </c>
      <c r="H40" s="10">
        <f>SUM(H35:H39)</f>
        <v>233</v>
      </c>
      <c r="I40" s="10">
        <f>SUM(I35:I39)</f>
        <v>84.5</v>
      </c>
    </row>
    <row r="42" spans="1:9" ht="42" x14ac:dyDescent="0.2">
      <c r="A42" s="7" t="s">
        <v>795</v>
      </c>
      <c r="B42" s="7" t="s">
        <v>781</v>
      </c>
      <c r="C42" s="6">
        <v>105</v>
      </c>
      <c r="D42" s="7" t="str">
        <f>VLOOKUP(C42,'Meal Library'!$A$2:$I$237,2,FALSE())</f>
        <v>Hainan Chicken w/ Rice + Scallion</v>
      </c>
      <c r="E42" s="7" t="str">
        <f>VLOOKUP(C42,'Meal Library'!$A$2:$I$237,9,FALSE())</f>
        <v>6 oz Sousvide Chicken Breast + 6 oz White Rice + 6 oz Broccoli + 2 tbsp Ginger Scallion Sauce. Verified via Add-to-Cart gate.</v>
      </c>
      <c r="F42" s="6">
        <f>VLOOKUP(C42,'Meal Library'!$A$2:$I$237,4,FALSE())</f>
        <v>790</v>
      </c>
      <c r="G42" s="6">
        <f>VLOOKUP(C42,'Meal Library'!$A$2:$I$237,5,FALSE())</f>
        <v>61</v>
      </c>
      <c r="H42" s="6">
        <f>VLOOKUP(C42,'Meal Library'!$A$2:$I$237,6,FALSE())</f>
        <v>61</v>
      </c>
      <c r="I42" s="6">
        <f>VLOOKUP(C42,'Meal Library'!$A$2:$I$237,7,FALSE())</f>
        <v>34</v>
      </c>
    </row>
    <row r="43" spans="1:9" ht="28" x14ac:dyDescent="0.2">
      <c r="A43" s="7"/>
      <c r="B43" s="7" t="s">
        <v>782</v>
      </c>
      <c r="C43" s="6">
        <v>22</v>
      </c>
      <c r="D43" s="7" t="str">
        <f>VLOOKUP(C43,'Meal Library'!$A$2:$I$237,2,FALSE())</f>
        <v>Mongolian Beef</v>
      </c>
      <c r="E43" s="7" t="str">
        <f>VLOOKUP(C43,'Meal Library'!$A$2:$I$237,9,FALSE())</f>
        <v>6 oz Mongolian Beef + 6 oz White Rice (rice sold by oz). Verified via Add-to-Cart gate.</v>
      </c>
      <c r="F43" s="6">
        <f>VLOOKUP(C43,'Meal Library'!$A$2:$I$237,4,FALSE())</f>
        <v>720</v>
      </c>
      <c r="G43" s="6">
        <f>VLOOKUP(C43,'Meal Library'!$A$2:$I$237,5,FALSE())</f>
        <v>53</v>
      </c>
      <c r="H43" s="6">
        <f>VLOOKUP(C43,'Meal Library'!$A$2:$I$237,6,FALSE())</f>
        <v>65</v>
      </c>
      <c r="I43" s="6">
        <f>VLOOKUP(C43,'Meal Library'!$A$2:$I$237,7,FALSE())</f>
        <v>26</v>
      </c>
    </row>
    <row r="44" spans="1:9" ht="42" x14ac:dyDescent="0.2">
      <c r="A44" s="7"/>
      <c r="B44" s="7" t="s">
        <v>783</v>
      </c>
      <c r="C44" s="6">
        <v>128</v>
      </c>
      <c r="D44" s="7" t="str">
        <f>VLOOKUP(C44,'Meal Library'!$A$2:$I$237,2,FALSE())</f>
        <v>Build-Your-Own Pasta Bowl</v>
      </c>
      <c r="E44" s="7" t="str">
        <f>VLOOKUP(C44,'Meal Library'!$A$2:$I$237,9,FALSE())</f>
        <v>6 oz Smoked Paprika Chicken Breast + 6 oz Whole Wheat Penne Pasta + 6 oz Broccoli + 4 tbsp Red Bell Pepper Sauce + 2 tbsp Cheddar. Verified via Add-to-Cart gate.</v>
      </c>
      <c r="F44" s="6">
        <f>VLOOKUP(C44,'Meal Library'!$A$2:$I$237,4,FALSE())</f>
        <v>650</v>
      </c>
      <c r="G44" s="6">
        <f>VLOOKUP(C44,'Meal Library'!$A$2:$I$237,5,FALSE())</f>
        <v>69</v>
      </c>
      <c r="H44" s="6">
        <f>VLOOKUP(C44,'Meal Library'!$A$2:$I$237,6,FALSE())</f>
        <v>68</v>
      </c>
      <c r="I44" s="6">
        <f>VLOOKUP(C44,'Meal Library'!$A$2:$I$237,7,FALSE())</f>
        <v>16</v>
      </c>
    </row>
    <row r="45" spans="1:9" ht="28" x14ac:dyDescent="0.2">
      <c r="A45" s="7"/>
      <c r="B45" s="7" t="s">
        <v>784</v>
      </c>
      <c r="C45" s="6">
        <v>232</v>
      </c>
      <c r="D45" s="7" t="str">
        <f>VLOOKUP(C45,'Meal Library'!$A$2:$I$237,2,FALSE())</f>
        <v>Orange (1 cup)</v>
      </c>
      <c r="E45" s="7" t="str">
        <f>VLOOKUP(C45,'Meal Library'!$A$2:$I$237,9,FALSE())</f>
        <v>1 Cup Orange segments from the Fruits menu. Verified via Add-to-Cart gate at localfoodz.co/menu/fruits.</v>
      </c>
      <c r="F45" s="6">
        <f>VLOOKUP(C45,'Meal Library'!$A$2:$I$237,4,FALSE())</f>
        <v>70</v>
      </c>
      <c r="G45" s="6">
        <f>VLOOKUP(C45,'Meal Library'!$A$2:$I$237,5,FALSE())</f>
        <v>1</v>
      </c>
      <c r="H45" s="6">
        <f>VLOOKUP(C45,'Meal Library'!$A$2:$I$237,6,FALSE())</f>
        <v>17</v>
      </c>
      <c r="I45" s="6">
        <f>VLOOKUP(C45,'Meal Library'!$A$2:$I$237,7,FALSE())</f>
        <v>0</v>
      </c>
    </row>
    <row r="46" spans="1:9" ht="28" x14ac:dyDescent="0.2">
      <c r="A46" s="7"/>
      <c r="B46" s="7" t="s">
        <v>785</v>
      </c>
      <c r="C46" s="6">
        <v>230</v>
      </c>
      <c r="D46" s="7" t="str">
        <f>VLOOKUP(C46,'Meal Library'!$A$2:$I$237,2,FALSE())</f>
        <v>Banana (1 piece)</v>
      </c>
      <c r="E46" s="7" t="str">
        <f>VLOOKUP(C46,'Meal Library'!$A$2:$I$237,9,FALSE())</f>
        <v>1 Banana from the Fruits menu. Verified via Add-to-Cart gate at localfoodz.co/menu/fruits.</v>
      </c>
      <c r="F46" s="6">
        <f>VLOOKUP(C46,'Meal Library'!$A$2:$I$237,4,FALSE())</f>
        <v>110</v>
      </c>
      <c r="G46" s="6">
        <f>VLOOKUP(C46,'Meal Library'!$A$2:$I$237,5,FALSE())</f>
        <v>1</v>
      </c>
      <c r="H46" s="6">
        <f>VLOOKUP(C46,'Meal Library'!$A$2:$I$237,6,FALSE())</f>
        <v>27</v>
      </c>
      <c r="I46" s="6">
        <f>VLOOKUP(C46,'Meal Library'!$A$2:$I$237,7,FALSE())</f>
        <v>0</v>
      </c>
    </row>
    <row r="47" spans="1:9" x14ac:dyDescent="0.2">
      <c r="A47" s="7"/>
      <c r="B47" s="7" t="s">
        <v>786</v>
      </c>
      <c r="C47" s="6">
        <v>669</v>
      </c>
      <c r="D47" s="7" t="str">
        <f>VLOOKUP(C47,'Meal Library'!$A$2:$I$237,2,FALSE())</f>
        <v>CM Veg Fritter (1)</v>
      </c>
      <c r="E47" s="7" t="str">
        <f>VLOOKUP(C47,'Meal Library'!$A$2:$I$237,9,FALSE())</f>
        <v>1 Veg Fritter from Customized Meals</v>
      </c>
      <c r="F47" s="6">
        <f>VLOOKUP(C47,'Meal Library'!$A$2:$I$237,4,FALSE())</f>
        <v>70</v>
      </c>
      <c r="G47" s="6">
        <f>VLOOKUP(C47,'Meal Library'!$A$2:$I$237,5,FALSE())</f>
        <v>2</v>
      </c>
      <c r="H47" s="6">
        <f>VLOOKUP(C47,'Meal Library'!$A$2:$I$237,6,FALSE())</f>
        <v>15</v>
      </c>
      <c r="I47" s="6">
        <f>VLOOKUP(C47,'Meal Library'!$A$2:$I$237,7,FALSE())</f>
        <v>0</v>
      </c>
    </row>
    <row r="48" spans="1:9" x14ac:dyDescent="0.2">
      <c r="A48" s="7"/>
      <c r="B48" s="7" t="s">
        <v>787</v>
      </c>
      <c r="C48" s="6">
        <v>655</v>
      </c>
      <c r="D48" s="7" t="str">
        <f>VLOOKUP(C48,'Meal Library'!$A$2:$I$237,2,FALSE())</f>
        <v>CM Broccoli (4oz)</v>
      </c>
      <c r="E48" s="7" t="str">
        <f>VLOOKUP(C48,'Meal Library'!$A$2:$I$237,9,FALSE())</f>
        <v>4 oz Broccoli from Customized Meals</v>
      </c>
      <c r="F48" s="6">
        <f>VLOOKUP(C48,'Meal Library'!$A$2:$I$237,4,FALSE())</f>
        <v>40</v>
      </c>
      <c r="G48" s="6">
        <f>VLOOKUP(C48,'Meal Library'!$A$2:$I$237,5,FALSE())</f>
        <v>3</v>
      </c>
      <c r="H48" s="6">
        <f>VLOOKUP(C48,'Meal Library'!$A$2:$I$237,6,FALSE())</f>
        <v>8</v>
      </c>
      <c r="I48" s="6">
        <f>VLOOKUP(C48,'Meal Library'!$A$2:$I$237,7,FALSE())</f>
        <v>0</v>
      </c>
    </row>
    <row r="49" spans="1:9" x14ac:dyDescent="0.2">
      <c r="A49" s="10" t="s">
        <v>795</v>
      </c>
      <c r="B49" s="10" t="s">
        <v>817</v>
      </c>
      <c r="C49" s="10"/>
      <c r="D49" s="10"/>
      <c r="E49" s="10"/>
      <c r="F49" s="10">
        <f>SUM(F42:F48)</f>
        <v>2450</v>
      </c>
      <c r="G49" s="10">
        <f>SUM(G42:G48)</f>
        <v>190</v>
      </c>
      <c r="H49" s="10">
        <f>SUM(H42:H48)</f>
        <v>261</v>
      </c>
      <c r="I49" s="10">
        <f>SUM(I42:I48)</f>
        <v>76</v>
      </c>
    </row>
    <row r="51" spans="1:9" ht="28" x14ac:dyDescent="0.2">
      <c r="A51" s="7" t="s">
        <v>796</v>
      </c>
      <c r="B51" s="7" t="s">
        <v>781</v>
      </c>
      <c r="C51" s="6">
        <v>69</v>
      </c>
      <c r="D51" s="7" t="str">
        <f>VLOOKUP(C51,'Meal Library'!$A$2:$I$237,2,FALSE())</f>
        <v>Breakfast Burrito</v>
      </c>
      <c r="E51" s="7" t="str">
        <f>VLOOKUP(C51,'Meal Library'!$A$2:$I$237,9,FALSE())</f>
        <v>Breakfast Burrito + 2 tbsp Red Bell Pepper Sauce. Verified via Add-to-Cart gate.</v>
      </c>
      <c r="F51" s="6">
        <f>VLOOKUP(C51,'Meal Library'!$A$2:$I$237,4,FALSE())</f>
        <v>780</v>
      </c>
      <c r="G51" s="6">
        <f>VLOOKUP(C51,'Meal Library'!$A$2:$I$237,5,FALSE())</f>
        <v>31</v>
      </c>
      <c r="H51" s="6">
        <f>VLOOKUP(C51,'Meal Library'!$A$2:$I$237,6,FALSE())</f>
        <v>76</v>
      </c>
      <c r="I51" s="6">
        <f>VLOOKUP(C51,'Meal Library'!$A$2:$I$237,7,FALSE())</f>
        <v>38</v>
      </c>
    </row>
    <row r="52" spans="1:9" ht="42" x14ac:dyDescent="0.2">
      <c r="A52" s="7"/>
      <c r="B52" s="7" t="s">
        <v>782</v>
      </c>
      <c r="C52" s="6">
        <v>31</v>
      </c>
      <c r="D52" s="7" t="str">
        <f>VLOOKUP(C52,'Meal Library'!$A$2:$I$237,2,FALSE())</f>
        <v>Roasted Pork w/ Cauliflower Grits</v>
      </c>
      <c r="E52" s="7" t="str">
        <f>VLOOKUP(C52,'Meal Library'!$A$2:$I$237,9,FALSE())</f>
        <v>6 oz Roasted Pork Loin + 4 oz Lemon Pepper Broccoli &amp; Carrots + 1 cup Cauliflower Rice Grits + .5 oz Garlic Herb Butter. Verified via Add-to-Cart gate.</v>
      </c>
      <c r="F52" s="6">
        <f>VLOOKUP(C52,'Meal Library'!$A$2:$I$237,4,FALSE())</f>
        <v>750</v>
      </c>
      <c r="G52" s="6">
        <f>VLOOKUP(C52,'Meal Library'!$A$2:$I$237,5,FALSE())</f>
        <v>68</v>
      </c>
      <c r="H52" s="6">
        <f>VLOOKUP(C52,'Meal Library'!$A$2:$I$237,6,FALSE())</f>
        <v>37</v>
      </c>
      <c r="I52" s="6">
        <f>VLOOKUP(C52,'Meal Library'!$A$2:$I$237,7,FALSE())</f>
        <v>38</v>
      </c>
    </row>
    <row r="53" spans="1:9" x14ac:dyDescent="0.2">
      <c r="A53" s="7"/>
      <c r="B53" s="7" t="s">
        <v>783</v>
      </c>
      <c r="C53" s="6">
        <v>91</v>
      </c>
      <c r="D53" s="7" t="str">
        <f>VLOOKUP(C53,'Meal Library'!$A$2:$I$237,2,FALSE())</f>
        <v>Turkey &amp; Swiss Sandwich</v>
      </c>
      <c r="E53" s="7" t="str">
        <f>VLOOKUP(C53,'Meal Library'!$A$2:$I$237,9,FALSE())</f>
        <v>Turkey &amp; Swiss Sandwich (single-option dish)</v>
      </c>
      <c r="F53" s="6">
        <f>VLOOKUP(C53,'Meal Library'!$A$2:$I$237,4,FALSE())</f>
        <v>640</v>
      </c>
      <c r="G53" s="6">
        <f>VLOOKUP(C53,'Meal Library'!$A$2:$I$237,5,FALSE())</f>
        <v>35</v>
      </c>
      <c r="H53" s="6">
        <f>VLOOKUP(C53,'Meal Library'!$A$2:$I$237,6,FALSE())</f>
        <v>104</v>
      </c>
      <c r="I53" s="6">
        <f>VLOOKUP(C53,'Meal Library'!$A$2:$I$237,7,FALSE())</f>
        <v>9</v>
      </c>
    </row>
    <row r="54" spans="1:9" ht="28" x14ac:dyDescent="0.2">
      <c r="A54" s="7"/>
      <c r="B54" s="7" t="s">
        <v>784</v>
      </c>
      <c r="C54" s="6">
        <v>600</v>
      </c>
      <c r="D54" s="7" t="str">
        <f>VLOOKUP(C54,'Meal Library'!$A$2:$I$237,2,FALSE())</f>
        <v>CM Smoked Paprika Chicken Breast (4oz)</v>
      </c>
      <c r="E54" s="7" t="str">
        <f>VLOOKUP(C54,'Meal Library'!$A$2:$I$237,9,FALSE())</f>
        <v>4 oz Smoked Paprika Chicken Breast from Customized Meals</v>
      </c>
      <c r="F54" s="6">
        <f>VLOOKUP(C54,'Meal Library'!$A$2:$I$237,4,FALSE())</f>
        <v>170</v>
      </c>
      <c r="G54" s="6">
        <f>VLOOKUP(C54,'Meal Library'!$A$2:$I$237,5,FALSE())</f>
        <v>33</v>
      </c>
      <c r="H54" s="6">
        <f>VLOOKUP(C54,'Meal Library'!$A$2:$I$237,6,FALSE())</f>
        <v>2</v>
      </c>
      <c r="I54" s="6">
        <f>VLOOKUP(C54,'Meal Library'!$A$2:$I$237,7,FALSE())</f>
        <v>3.5</v>
      </c>
    </row>
    <row r="55" spans="1:9" x14ac:dyDescent="0.2">
      <c r="A55" s="7"/>
      <c r="B55" s="7" t="s">
        <v>785</v>
      </c>
      <c r="C55" s="6">
        <v>620</v>
      </c>
      <c r="D55" s="7" t="str">
        <f>VLOOKUP(C55,'Meal Library'!$A$2:$I$237,2,FALSE())</f>
        <v>CM Garlic Shrimp (4oz)</v>
      </c>
      <c r="E55" s="7" t="str">
        <f>VLOOKUP(C55,'Meal Library'!$A$2:$I$237,9,FALSE())</f>
        <v>4 oz Garlic Shrimp from Customized Meals</v>
      </c>
      <c r="F55" s="6">
        <f>VLOOKUP(C55,'Meal Library'!$A$2:$I$237,4,FALSE())</f>
        <v>90</v>
      </c>
      <c r="G55" s="6">
        <f>VLOOKUP(C55,'Meal Library'!$A$2:$I$237,5,FALSE())</f>
        <v>16</v>
      </c>
      <c r="H55" s="6">
        <f>VLOOKUP(C55,'Meal Library'!$A$2:$I$237,6,FALSE())</f>
        <v>2</v>
      </c>
      <c r="I55" s="6">
        <f>VLOOKUP(C55,'Meal Library'!$A$2:$I$237,7,FALSE())</f>
        <v>1</v>
      </c>
    </row>
    <row r="56" spans="1:9" x14ac:dyDescent="0.2">
      <c r="A56" s="10" t="s">
        <v>796</v>
      </c>
      <c r="B56" s="10" t="s">
        <v>817</v>
      </c>
      <c r="C56" s="10"/>
      <c r="D56" s="10"/>
      <c r="E56" s="10"/>
      <c r="F56" s="10">
        <f>SUM(F51:F55)</f>
        <v>2430</v>
      </c>
      <c r="G56" s="10">
        <f>SUM(G51:G55)</f>
        <v>183</v>
      </c>
      <c r="H56" s="10">
        <f>SUM(H51:H55)</f>
        <v>221</v>
      </c>
      <c r="I56" s="10">
        <f>SUM(I51:I55)</f>
        <v>89.5</v>
      </c>
    </row>
    <row r="58" spans="1:9" x14ac:dyDescent="0.2">
      <c r="A58" s="11"/>
      <c r="B58" s="11" t="s">
        <v>797</v>
      </c>
      <c r="C58" s="11"/>
      <c r="D58" s="11"/>
      <c r="E58" s="11"/>
      <c r="F58" s="11">
        <f>AVERAGE(F12,F18,F27,F33,F40,F49,F56)</f>
        <v>2470</v>
      </c>
      <c r="G58" s="11">
        <f>AVERAGE(G12,G18,G27,G33,G40,G49,G56)</f>
        <v>188.14285714285714</v>
      </c>
      <c r="H58" s="11">
        <f>AVERAGE(H12,H18,H27,H33,H40,H49,H56)</f>
        <v>249.28571428571428</v>
      </c>
      <c r="I58" s="11">
        <f>AVERAGE(I12,I18,I27,I33,I40,I49,I56)</f>
        <v>83.285714285714292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Start Here</vt:lpstr>
      <vt:lpstr>Meal Library</vt:lpstr>
      <vt:lpstr>14-Week Targets</vt:lpstr>
      <vt:lpstr>Week 1 - 3500 cal</vt:lpstr>
      <vt:lpstr>Week 2 - 3300 cal</vt:lpstr>
      <vt:lpstr>Week 3 - 3100 cal</vt:lpstr>
      <vt:lpstr>Week 4 - 2900 cal</vt:lpstr>
      <vt:lpstr>Week 5 - 2700 cal</vt:lpstr>
      <vt:lpstr>Week 6 - 2500 cal</vt:lpstr>
      <vt:lpstr>Week 7 - 2300 cal</vt:lpstr>
      <vt:lpstr>Week 8 - 2200 cal</vt:lpstr>
      <vt:lpstr>Week 9 - 2100 cal</vt:lpstr>
      <vt:lpstr>Week 10 - 2000 low (RF)</vt:lpstr>
      <vt:lpstr>Week 11 - 1900 low (RF)</vt:lpstr>
      <vt:lpstr>Week 12 - 1800 low (RF)</vt:lpstr>
      <vt:lpstr>Week 13 - 1750 low (RF)</vt:lpstr>
      <vt:lpstr>Week 14 - 1700 low (RF)</vt:lpstr>
      <vt:lpstr>Build-Your-Own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Local Foodz</cp:lastModifiedBy>
  <cp:revision>0</cp:revision>
  <dcterms:created xsi:type="dcterms:W3CDTF">2026-06-09T17:23:00Z</dcterms:created>
  <dcterms:modified xsi:type="dcterms:W3CDTF">2026-06-10T17:30:32Z</dcterms:modified>
  <dc:language>en-US</dc:language>
</cp:coreProperties>
</file>