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6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Meal Library" sheetId="2" state="visible" r:id="rId4"/>
    <sheet name="14-Week Targets" sheetId="3" state="visible" r:id="rId5"/>
    <sheet name="Week 1 - 3500 cal" sheetId="4" state="visible" r:id="rId6"/>
    <sheet name="Week 2 - 3300 cal" sheetId="5" state="visible" r:id="rId7"/>
    <sheet name="Week 3 - 3100 cal" sheetId="6" state="visible" r:id="rId8"/>
    <sheet name="Week 4 - 2900 cal" sheetId="7" state="visible" r:id="rId9"/>
    <sheet name="Week 5 - 2700 cal" sheetId="8" state="visible" r:id="rId10"/>
    <sheet name="Week 6 - 2500 cal" sheetId="9" state="visible" r:id="rId11"/>
    <sheet name="Week 7 - 2300 cal" sheetId="10" state="visible" r:id="rId12"/>
    <sheet name="Week 8 - 2200 cal" sheetId="11" state="visible" r:id="rId13"/>
    <sheet name="Week 9 - 2100 cal" sheetId="12" state="visible" r:id="rId14"/>
    <sheet name="Week 10 - 2000 low (RF)" sheetId="13" state="visible" r:id="rId15"/>
    <sheet name="Week 11 - 1900 low (RF)" sheetId="14" state="visible" r:id="rId16"/>
    <sheet name="Week 12 - 1800 low (RF)" sheetId="15" state="visible" r:id="rId17"/>
    <sheet name="Week 13 - 1750 low (RF)" sheetId="16" state="visible" r:id="rId18"/>
    <sheet name="Week 14 - 1700 low (RF)" sheetId="17" state="visible" r:id="rId19"/>
    <sheet name="Build-Your-Own" sheetId="18" state="visible" r:id="rId2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<sst xmlns="http://schemas.openxmlformats.org/spreadsheetml/2006/main" count="2031" uniqueCount="858">
  <si>
    <t xml:space="preserve">The Athlete Reset, 14-Week Transformation Plan</t>
  </si>
  <si>
    <t xml:space="preserve">By Local Foodz Cali. Feed your inner Athlete. Baked, never fried.</t>
  </si>
  <si>
    <t xml:space="preserve">How it works</t>
  </si>
  <si>
    <t xml:space="preserve">14 weeks. Calories taper from 3500 down to 1700. Every meal is a real Local Foodz menu item.</t>
  </si>
  <si>
    <t xml:space="preserve">Macro split is 3:4:3 by calories. 30% protein, 40% carbs, 30% fat. Protein and carbs scale with calories as the program tapers.</t>
  </si>
  <si>
    <t xml:space="preserve">Library has 73 distinct items in rotation.</t>
  </si>
  <si>
    <t xml:space="preserve">New: Config column</t>
  </si>
  <si>
    <t xml:space="preserve">The Meal Library now has a 'Config' column showing exactly what was selected on the website to produce the macros for each item. Examples: '6 oz, no rice', 'Fixed dish (single config)', '6 oz + grits sauce only (no veg/grits portion)'. Items marked 'no portion added' or 'no veg/grits portion' are partial captures - if you order them with the full default sides, calories will be higher.</t>
  </si>
  <si>
    <t xml:space="preserve">Week sheets show the Config inline in the Item column so you can see at a glance what was selected for each meal.</t>
  </si>
  <si>
    <t xml:space="preserve">Find your start week</t>
  </si>
  <si>
    <t xml:space="preserve">Big guy bulking or very active: start Week 1 (3500 cal).</t>
  </si>
  <si>
    <t xml:space="preserve">Active maintenance: start Week 4 to 6 (2900 to 2500 cal).</t>
  </si>
  <si>
    <t xml:space="preserve">Cut phase: start Week 7 to 9 (2300 to 2100 cal).</t>
  </si>
  <si>
    <t xml:space="preserve">Aggressive cut / refeed block: Weeks 10 to 14 (2000 down to 1700, one refeed day per week at 2800).</t>
  </si>
  <si>
    <t xml:space="preserve">Honest notes</t>
  </si>
  <si>
    <t xml:space="preserve">Standard portion: 6 oz main protein for signature entrees, 8 oz for Simple lean proteins.</t>
  </si>
  <si>
    <t xml:space="preserve">High fat dishes only appear in weeks 1 to 6. The plan keeps them out of cut weeks so fat stays in budget.</t>
  </si>
  <si>
    <t xml:space="preserve">Hard boiled eggs are NOT in the auto plan.</t>
  </si>
  <si>
    <t xml:space="preserve">Tabs in this workbook</t>
  </si>
  <si>
    <t xml:space="preserve">Meal Library: every dish with macros and config (73 items). Source of truth.</t>
  </si>
  <si>
    <t xml:space="preserve">14-Week Targets: cal and macro targets per week.</t>
  </si>
  <si>
    <t xml:space="preserve">Week 1 to Week 14: daily plan with config visible on each row.</t>
  </si>
  <si>
    <t xml:space="preserve">Build-Your-Own: blank day to plug in a custom combo.</t>
  </si>
  <si>
    <t xml:space="preserve">ID</t>
  </si>
  <si>
    <t xml:space="preserve">Name</t>
  </si>
  <si>
    <t xml:space="preserve">Slug</t>
  </si>
  <si>
    <t xml:space="preserve">Cal</t>
  </si>
  <si>
    <t xml:space="preserve">Protein (g)</t>
  </si>
  <si>
    <t xml:space="preserve">Carbs (g)</t>
  </si>
  <si>
    <t xml:space="preserve">Fat (g)</t>
  </si>
  <si>
    <t xml:space="preserve">Type</t>
  </si>
  <si>
    <t xml:space="preserve">Config (what was selected)</t>
  </si>
  <si>
    <t xml:space="preserve">Chicken Breast (8oz)</t>
  </si>
  <si>
    <t xml:space="preserve">chicken-breast</t>
  </si>
  <si>
    <t xml:space="preserve">simple</t>
  </si>
  <si>
    <t xml:space="preserve">8 oz lean breast, no skin</t>
  </si>
  <si>
    <t xml:space="preserve">Chicken Thigh (8oz)</t>
  </si>
  <si>
    <t xml:space="preserve">chicken-thigh</t>
  </si>
  <si>
    <t xml:space="preserve">8 oz boneless skinless thigh</t>
  </si>
  <si>
    <t xml:space="preserve">Steak (8oz)</t>
  </si>
  <si>
    <t xml:space="preserve">steak</t>
  </si>
  <si>
    <t xml:space="preserve">8 oz lean steak</t>
  </si>
  <si>
    <t xml:space="preserve">Ground Beef (8oz)</t>
  </si>
  <si>
    <t xml:space="preserve">ground-beef</t>
  </si>
  <si>
    <t xml:space="preserve">8 oz lean ground beef</t>
  </si>
  <si>
    <t xml:space="preserve">Ground Turkey (8oz)</t>
  </si>
  <si>
    <t xml:space="preserve">ground-turkey</t>
  </si>
  <si>
    <t xml:space="preserve">8 oz lean ground turkey</t>
  </si>
  <si>
    <t xml:space="preserve">Salmon (8oz)</t>
  </si>
  <si>
    <t xml:space="preserve">salmon</t>
  </si>
  <si>
    <t xml:space="preserve">8 oz salmon</t>
  </si>
  <si>
    <t xml:space="preserve">Tilapia (8oz)</t>
  </si>
  <si>
    <t xml:space="preserve">tilapia</t>
  </si>
  <si>
    <t xml:space="preserve">8 oz tilapia</t>
  </si>
  <si>
    <t xml:space="preserve">Shrimp (8oz)</t>
  </si>
  <si>
    <t xml:space="preserve">shrimp</t>
  </si>
  <si>
    <t xml:space="preserve">8 oz shrimp</t>
  </si>
  <si>
    <t xml:space="preserve">Pork (8oz)</t>
  </si>
  <si>
    <t xml:space="preserve">pork</t>
  </si>
  <si>
    <t xml:space="preserve">8 oz pork tenderloin</t>
  </si>
  <si>
    <t xml:space="preserve">Sriracha Salmon</t>
  </si>
  <si>
    <t xml:space="preserve">sriracha-grilled-salmon</t>
  </si>
  <si>
    <t xml:space="preserve">composed</t>
  </si>
  <si>
    <t xml:space="preserve">6 oz Sriracha Salmon + 6 oz White Rice + 4 oz Broccoli + 2 tbsp Chimichurri. Verified via Add-to-Cart gate.</t>
  </si>
  <si>
    <t xml:space="preserve">Thai Basil Turkey</t>
  </si>
  <si>
    <t xml:space="preserve">thai-basil-turkey</t>
  </si>
  <si>
    <t xml:space="preserve">6 oz turkey + basil veg, low-carb</t>
  </si>
  <si>
    <t xml:space="preserve">Bison Bolognese</t>
  </si>
  <si>
    <t xml:space="preserve">bison-bolognese</t>
  </si>
  <si>
    <t xml:space="preserve">6 oz bison + sauce</t>
  </si>
  <si>
    <t xml:space="preserve">Burrito Bowl</t>
  </si>
  <si>
    <t xml:space="preserve">burrito-bowl</t>
  </si>
  <si>
    <t xml:space="preserve">Burrito Bowl + 1 unit Pico de Gallo</t>
  </si>
  <si>
    <t xml:space="preserve">Garlic Steak w/ Cauliflower Grits</t>
  </si>
  <si>
    <t xml:space="preserve">garlic-steak-with-creamy-cauliflower-rice-grits</t>
  </si>
  <si>
    <t xml:space="preserve">composed-hf</t>
  </si>
  <si>
    <t xml:space="preserve">6 oz Garlic Steak + 4 oz Lemon Pepper Broccoli &amp; Carrots + 1 cup Cauliflower Rice Grits + .5 oz Garlic Herb Butter. Verified via Add-to-Cart gate.</t>
  </si>
  <si>
    <t xml:space="preserve">Cheesy Jalapeno Chicken (broccoli)</t>
  </si>
  <si>
    <t xml:space="preserve">cheesy-creamy-jalapeno-chicken-with-broccoli</t>
  </si>
  <si>
    <t xml:space="preserve">6 oz Chicken Breast + 4 oz Broccoli + 1 cup Cheesy Cream Sauce</t>
  </si>
  <si>
    <t xml:space="preserve">Cheesy Jalapeno Chicken (green beans)</t>
  </si>
  <si>
    <t xml:space="preserve">cheesy-creamy-jalapeno-chicken-with-green-beans</t>
  </si>
  <si>
    <t xml:space="preserve">6 oz Chicken Breast + 6 oz Sauteed Green Beans + 1 cup Cheesy Cream Sauce</t>
  </si>
  <si>
    <t xml:space="preserve">Queso Fundido</t>
  </si>
  <si>
    <t xml:space="preserve">queso-fundido</t>
  </si>
  <si>
    <t xml:space="preserve">6 oz Ground Beef + 1 cup Lime and Scallion Cauliflower Rice + 1 cup Creamy Cheese Sauce</t>
  </si>
  <si>
    <t xml:space="preserve">Chicken w/ Cauliflower Grits</t>
  </si>
  <si>
    <t xml:space="preserve">chicken-with-creamy-cauliflower-rice-grits</t>
  </si>
  <si>
    <t xml:space="preserve">6 oz Chicken Breast + 4 oz Broccoli + 1 cup Cauliflower Rice Grits</t>
  </si>
  <si>
    <t xml:space="preserve">Mediterranean Bowl</t>
  </si>
  <si>
    <t xml:space="preserve">mediterranean-bowl</t>
  </si>
  <si>
    <t xml:space="preserve">Mediterranean Bowl (single-option dish)</t>
  </si>
  <si>
    <t xml:space="preserve">Teriyaki Chicken w/ Bok Choy</t>
  </si>
  <si>
    <t xml:space="preserve">teriyaki-chicken-with-bok-choy-and-white-rice</t>
  </si>
  <si>
    <t xml:space="preserve">6 oz chicken + bok choy</t>
  </si>
  <si>
    <t xml:space="preserve">Turkey Pasta (Red Bell Pepper)</t>
  </si>
  <si>
    <t xml:space="preserve">turkey-pasta-with-red-bell-pepper-sauce</t>
  </si>
  <si>
    <t xml:space="preserve">Turkey Pasta + Parmesan + .5 Tbsp Red Bell Pepper Sauce</t>
  </si>
  <si>
    <t xml:space="preserve">Mongolian Beef</t>
  </si>
  <si>
    <t xml:space="preserve">mongolian-beef</t>
  </si>
  <si>
    <t xml:space="preserve">6 oz Mongolian Beef + 6 oz White Rice (rice sold by oz). Verified via Add-to-Cart gate.</t>
  </si>
  <si>
    <t xml:space="preserve">Garlic Herb Salmon</t>
  </si>
  <si>
    <t xml:space="preserve">garlic-herb-salmon</t>
  </si>
  <si>
    <t xml:space="preserve">6 oz Garlic Herb Salmon + 6 oz Roasted Veg Medley. Verified via Add-to-Cart gate.</t>
  </si>
  <si>
    <t xml:space="preserve">Greek Chicken Pasta</t>
  </si>
  <si>
    <t xml:space="preserve">greek-chicken-pasta</t>
  </si>
  <si>
    <t xml:space="preserve">4 oz Sous vide Chicken Breast + 6 oz Whole Wheat Penne + 6 oz Blanched Broccoli + 1 cup Creamy Cashew Sauce + 1 oz Feta. Verified via Add-to-Cart gate.</t>
  </si>
  <si>
    <t xml:space="preserve">Surf n Turf</t>
  </si>
  <si>
    <t xml:space="preserve">surf-n-turf</t>
  </si>
  <si>
    <t xml:space="preserve">6 oz Garlic Steak + 6 oz Cajun Shrimp + 6 oz Roasted Veg + 1 cup Cauliflower Grits + 1 coin butter (verified manually)</t>
  </si>
  <si>
    <t xml:space="preserve">Tofu For You</t>
  </si>
  <si>
    <t xml:space="preserve">tofu-for-you</t>
  </si>
  <si>
    <t xml:space="preserve">Tofu For You (single-option dish)</t>
  </si>
  <si>
    <t xml:space="preserve">Chicken Fajitas</t>
  </si>
  <si>
    <t xml:space="preserve">chicken-fajitas</t>
  </si>
  <si>
    <t xml:space="preserve">6 oz Chicken Fajitas + 6 oz White Rice + sauce. Verified via Add-to-Cart gate.</t>
  </si>
  <si>
    <t xml:space="preserve">Steak, Almonds, Spinach</t>
  </si>
  <si>
    <t xml:space="preserve">steak,-almonds,-spinach</t>
  </si>
  <si>
    <t xml:space="preserve">2 oz Garlic Steak + 3 oz Whole Almonds + 1 cup Spinach</t>
  </si>
  <si>
    <t xml:space="preserve">Steak Broc n Roll</t>
  </si>
  <si>
    <t xml:space="preserve">steak-broc-n-roll</t>
  </si>
  <si>
    <t xml:space="preserve">Steak Broc n Roll (single-option dish)</t>
  </si>
  <si>
    <t xml:space="preserve">Chimichurri Steak</t>
  </si>
  <si>
    <t xml:space="preserve">chimichurri-steak</t>
  </si>
  <si>
    <t xml:space="preserve">Chimichurri Steak (single-option dish). Verified via Add-to-Cart gate.</t>
  </si>
  <si>
    <t xml:space="preserve">Roasted Pork w/ Cauliflower Grits</t>
  </si>
  <si>
    <t xml:space="preserve">roasted-pork-with-creamy-cauliflower-rice-grits</t>
  </si>
  <si>
    <t xml:space="preserve">6 oz Roasted Pork Loin + 4 oz Lemon Pepper Broccoli &amp; Carrots + 1 cup Cauliflower Rice Grits + .5 oz Garlic Herb Butter. Verified via Add-to-Cart gate.</t>
  </si>
  <si>
    <t xml:space="preserve">Turkey Stir Fry w/ Rice</t>
  </si>
  <si>
    <t xml:space="preserve">turkey-stir-fry-with-rice</t>
  </si>
  <si>
    <t xml:space="preserve">composed-low</t>
  </si>
  <si>
    <t xml:space="preserve">6 oz turkey, no rice</t>
  </si>
  <si>
    <t xml:space="preserve">Chicken Quesadilla</t>
  </si>
  <si>
    <t xml:space="preserve">chicken-quesadilla</t>
  </si>
  <si>
    <t xml:space="preserve">Chicken Quesadilla + 2 tbsp Sour Cream + 2 oz Guacamole. Verified via Add-to-Cart gate.</t>
  </si>
  <si>
    <t xml:space="preserve">Chicken Fajita Burrito</t>
  </si>
  <si>
    <t xml:space="preserve">chicken-fajita-burrito</t>
  </si>
  <si>
    <t xml:space="preserve">Fajita Chicken Burrito + 2 tbsp Chipotle Ranch. Verified via Add-to-Cart gate.</t>
  </si>
  <si>
    <t xml:space="preserve">Trainer's Turkey</t>
  </si>
  <si>
    <t xml:space="preserve">the-trainers-turkey</t>
  </si>
  <si>
    <t xml:space="preserve">Trainer's Turkey (single-option dish)</t>
  </si>
  <si>
    <t xml:space="preserve">Mini Turkey Meatloaf</t>
  </si>
  <si>
    <t xml:space="preserve">mini-turkey-meatloaf</t>
  </si>
  <si>
    <t xml:space="preserve">Turkey Meatloaf (single-option dish)</t>
  </si>
  <si>
    <t xml:space="preserve">Steak Gyro Wrap</t>
  </si>
  <si>
    <t xml:space="preserve">steak-gyro-wrap</t>
  </si>
  <si>
    <t xml:space="preserve">Steak Gyro Wrap + 1 wrap + 4 tbsp Tzatziki Sauce</t>
  </si>
  <si>
    <t xml:space="preserve">Winner Winner Chicken Dinner</t>
  </si>
  <si>
    <t xml:space="preserve">winner-winner-chicken-dinner</t>
  </si>
  <si>
    <t xml:space="preserve">Winner Winner Chicken Dinner (single-option dish)</t>
  </si>
  <si>
    <t xml:space="preserve">Beef Bolognese</t>
  </si>
  <si>
    <t xml:space="preserve">beef-bolognese</t>
  </si>
  <si>
    <t xml:space="preserve">Beef Bolognese (single-option dish). Verified via Add-to-Cart gate.</t>
  </si>
  <si>
    <t xml:space="preserve">The Zurk (Low Carb)</t>
  </si>
  <si>
    <t xml:space="preserve">the-zurk-(low-carb)</t>
  </si>
  <si>
    <t xml:space="preserve">The Zurk Low Carb (single-option dish)</t>
  </si>
  <si>
    <t xml:space="preserve">Chicken Tikka w/ Rice and Veg</t>
  </si>
  <si>
    <t xml:space="preserve">chicken-tikka-with-white-rice-and-veg</t>
  </si>
  <si>
    <t xml:space="preserve">6 oz Chicken Tikka + 6 oz White Rice + 6 oz Fajita Veg Mix + 2 tbsp Cilantro Lime Sauce. Verified via Add-to-Cart gate.</t>
  </si>
  <si>
    <t xml:space="preserve">Banza Pasta Smoked Paprika Chicken</t>
  </si>
  <si>
    <t xml:space="preserve">banza-pasta-with-smoked-paprika-chicken-and-bell-pepper-sauce</t>
  </si>
  <si>
    <t xml:space="preserve">4 oz Smoked Paprika Chicken Thigh + 6 oz Banza Chickpea Pasta + 1 cup Creamy Cashew Sauce + 1 tbsp Cheddar Cheese. Verified via Add-to-Cart gate.</t>
  </si>
  <si>
    <t xml:space="preserve">Grilled Steak + Asparagus + Parm Butter</t>
  </si>
  <si>
    <t xml:space="preserve">grilled-steak-and-asparagus-with-parmesan-peppercorn-butter</t>
  </si>
  <si>
    <t xml:space="preserve">6 oz Garlic Steak + 6 oz Lemon Zested Asparagus + 1 oz Parm Butter</t>
  </si>
  <si>
    <t xml:space="preserve">Chicken Breast, Cashews, Edamame</t>
  </si>
  <si>
    <t xml:space="preserve">chicken-breast,-cashews,-avocado-oil,-edamame</t>
  </si>
  <si>
    <t xml:space="preserve">6 oz Smoked Paprika Chicken Breast + 2 tbsp Avocado Oil + 1 cup Cashews + Edamame side</t>
  </si>
  <si>
    <t xml:space="preserve">Chimichurri Chicken (Low Carb)</t>
  </si>
  <si>
    <t xml:space="preserve">chimichurri-chicken-(low-carb)</t>
  </si>
  <si>
    <t xml:space="preserve">Chimichurri Chicken Low Carb (single-option dish)</t>
  </si>
  <si>
    <t xml:space="preserve">Teriyaki Chicken, Walnuts, Zucchini</t>
  </si>
  <si>
    <t xml:space="preserve">teriyaki-chicken,-walnuts,-zucchini</t>
  </si>
  <si>
    <t xml:space="preserve">6 oz Chicken Teriyaki + 3 oz Broccoli + 2 oz Roasted Garlic Zucchini + 2 oz Walnuts + 2 tbsp Ginger Garlic Glaze</t>
  </si>
  <si>
    <t xml:space="preserve">Chicken Breast, Zucchini, Brussels</t>
  </si>
  <si>
    <t xml:space="preserve">chicken-breast,-zucchini,-brussels-sprouts,-avocado-oil</t>
  </si>
  <si>
    <t xml:space="preserve">3 oz Smoked Paprika Chicken + 4 oz Roasted Garlic Zucchini + 3 oz Brussels Sprouts + 2 tbsp Avocado Oil</t>
  </si>
  <si>
    <t xml:space="preserve">Beef, Cashews, Avocado Oil</t>
  </si>
  <si>
    <t xml:space="preserve">beef,-cashews,-avocado-oil</t>
  </si>
  <si>
    <t xml:space="preserve">6 oz Chipotle Spiced Ground Beef + 1 oz Cashews + 1 tbsp Avocado Oil</t>
  </si>
  <si>
    <t xml:space="preserve">Steak, Quinoa, Asparagus, Chimichurri</t>
  </si>
  <si>
    <t xml:space="preserve">steak,-quinoa,-asparagus-&amp;-chimichurri</t>
  </si>
  <si>
    <t xml:space="preserve">6 oz Garlic Steak + 1 cup Quinoa + 6 oz Lemon Zested Asparagus + 2 tbsp Chimichurri Sauce. Verified via Add-to-Cart gate.</t>
  </si>
  <si>
    <t xml:space="preserve">Ground Beef Banza Pasta + Cream Cheese</t>
  </si>
  <si>
    <t xml:space="preserve">ground-beef-with-banza-pasta-cream-cheese-and-broccoli</t>
  </si>
  <si>
    <t xml:space="preserve">6 oz Ground Beef + 6 oz Banza Pasta + 6 oz Broccoli + 1 cup Creamy Cheese Sauce</t>
  </si>
  <si>
    <t xml:space="preserve">Italian Herb Ground Beef Cauliflower</t>
  </si>
  <si>
    <t xml:space="preserve">italian-herb-ground-beef-with-fajita-veg-and-creamy-cauliflower-rice-grits</t>
  </si>
  <si>
    <t xml:space="preserve">6 oz Italian Herb Ground Beef + 6 oz Fajita Veg Mix + 1 cup Cauliflower Rice Grits</t>
  </si>
  <si>
    <t xml:space="preserve">Turkey Chili w/ Zucchini + Cheese</t>
  </si>
  <si>
    <t xml:space="preserve">turkey-chili-with-grilled-zucchini-and-cheese</t>
  </si>
  <si>
    <t xml:space="preserve">6 oz Turkey Chili + 6 oz Roasted Garlic Zucchini + cheese. Verified via Add-to-Cart gate.</t>
  </si>
  <si>
    <t xml:space="preserve">Ground Beef w/ Mushrooms + Green Beans</t>
  </si>
  <si>
    <t xml:space="preserve">ground-beef-with-mushrooms-and-green-beans</t>
  </si>
  <si>
    <t xml:space="preserve">6 oz Chipotle Beef + 6 oz Mushrooms + 6 oz Green Beans</t>
  </si>
  <si>
    <t xml:space="preserve">Salmon Potato Latke + Mustard Sauce</t>
  </si>
  <si>
    <t xml:space="preserve">salmon-with-potato-latke-and-creamy-mustard-sauce</t>
  </si>
  <si>
    <t xml:space="preserve">6 oz Garlic Herb Salmon + Potato Latke + Mustard Herb Sauce</t>
  </si>
  <si>
    <t xml:space="preserve">Roasted Pork Cauliflower + Green Beans</t>
  </si>
  <si>
    <t xml:space="preserve">roasted-pork-with-cauliflower-rice-and-green-beans</t>
  </si>
  <si>
    <t xml:space="preserve">6 oz Roasted Pork Loin + 4 oz Sauteed Green Beans + 1 cup Cauliflower Rice + .5 oz Garlic Herb Butter. Verified via Add-to-Cart gate.</t>
  </si>
  <si>
    <t xml:space="preserve">Turkey, Spinach, Guacamole</t>
  </si>
  <si>
    <t xml:space="preserve">turkey,-spinach,-guacamole</t>
  </si>
  <si>
    <t xml:space="preserve">6 oz Southwestern Ground Turkey + 1 cup Spinach + Guacamole</t>
  </si>
  <si>
    <t xml:space="preserve">Tilapia, Grits, Walnuts</t>
  </si>
  <si>
    <t xml:space="preserve">tilapia,-grits,-walnuts</t>
  </si>
  <si>
    <t xml:space="preserve">8 oz Ginger Soy Tilapia + .5 cup Creamy Cauliflower Grits + 2 oz Walnuts (verified manually)</t>
  </si>
  <si>
    <t xml:space="preserve">Shrimp &amp; Grits</t>
  </si>
  <si>
    <t xml:space="preserve">shrimp-&amp;-grits</t>
  </si>
  <si>
    <t xml:space="preserve">6 oz Cajun Shrimp + 1 cup Creamy Cauliflower Grits</t>
  </si>
  <si>
    <t xml:space="preserve">Shrimp Salsa Rossa</t>
  </si>
  <si>
    <t xml:space="preserve">shrimp-salsa-rossa</t>
  </si>
  <si>
    <t xml:space="preserve">Shrimp Salsa Rossa (single-option dish)</t>
  </si>
  <si>
    <t xml:space="preserve">Salmon Quinoa Asparagus + Mustard Herb</t>
  </si>
  <si>
    <t xml:space="preserve">salmon,-quinoa,-asparagus-&amp;-mustard-herb-sauce</t>
  </si>
  <si>
    <t xml:space="preserve">6 oz Garlic Herb Salmon + 1 cup Quinoa + 6 oz Lemon Zested Asparagus + 2 tbsp Mustard Herb Sauce. Verified via Add-to-Cart gate.</t>
  </si>
  <si>
    <t xml:space="preserve">Shrimp, Brussels Sprouts, Walnuts</t>
  </si>
  <si>
    <t xml:space="preserve">shrimp,-brussels-sprouts,-walnuts</t>
  </si>
  <si>
    <t xml:space="preserve">3 oz Cajun Shrimp + 2 oz Walnuts + 2 oz Brussels Sprouts</t>
  </si>
  <si>
    <t xml:space="preserve">Shrimp, Grits, Avocado Oil</t>
  </si>
  <si>
    <t xml:space="preserve">shrimp,-grits,-&amp;-avocado-oil</t>
  </si>
  <si>
    <t xml:space="preserve">6 oz Cajun Shrimp + 1 cup Cauliflower Grits + 2 tbsp Avocado Oil</t>
  </si>
  <si>
    <t xml:space="preserve">Shrimp and Fritters</t>
  </si>
  <si>
    <t xml:space="preserve">shrimp-and-fritters</t>
  </si>
  <si>
    <t xml:space="preserve">6 oz Cajun Shrimp + Veg Fritter portion</t>
  </si>
  <si>
    <t xml:space="preserve">Shrimp &amp; Veg Pasta Marinara</t>
  </si>
  <si>
    <t xml:space="preserve">shrimp-and-veg-with-pasta-in-organic-marinara-sauce</t>
  </si>
  <si>
    <t xml:space="preserve">6 oz Cajun Shrimp + 6 oz Whole Wheat Penne + 4 oz Roasted Veg Medley + 1 cup Marinara + .25 oz Parmesan. Verified via Add-to-Cart gate.</t>
  </si>
  <si>
    <t xml:space="preserve">BBQ Pork Loin, Brussels, Grits</t>
  </si>
  <si>
    <t xml:space="preserve">bbq-pork-loin-with-brussels-sprouts-and-grits</t>
  </si>
  <si>
    <t xml:space="preserve">6 oz Roasted Pork Loin + 1 cup Creamy Cauliflower Grits + 6 oz Brussels Sprouts + 2 tbsp BBQ Sauce. Verified via Add-to-Cart gate.</t>
  </si>
  <si>
    <t xml:space="preserve">Garlic Shrimp w/ Cauliflower Grits</t>
  </si>
  <si>
    <t xml:space="preserve">garlic-shrimp-with-creamy-cauliflower-rice-grits</t>
  </si>
  <si>
    <t xml:space="preserve">6 oz Garlic Shrimp + 1 cup Cauliflower Rice Grits</t>
  </si>
  <si>
    <t xml:space="preserve">Chicken Pasta in Creamy Cheese</t>
  </si>
  <si>
    <t xml:space="preserve">chicken-with-pasta-and-veg-in-creamy-cheese-sauce</t>
  </si>
  <si>
    <t xml:space="preserve">6 oz Smoked Paprika Chicken Breast + 1 cup Spinach + 6 oz Garlic Baked Mushrooms + 1 cup Cheesy Cream Sauce + 6 oz Whole Wheat Penne Pasta (verified)</t>
  </si>
  <si>
    <t xml:space="preserve">Turkey Chili on Banza Pasta</t>
  </si>
  <si>
    <t xml:space="preserve">turkey-chili-on-banza-pasta-and-cheddar-cheese-</t>
  </si>
  <si>
    <t xml:space="preserve">6 oz Turkey Chili + 6 oz Banza Pasta + Cheddar Cheese</t>
  </si>
  <si>
    <t xml:space="preserve">Breakfast Burrito</t>
  </si>
  <si>
    <t xml:space="preserve">breakfast-burrito</t>
  </si>
  <si>
    <t xml:space="preserve">Breakfast Burrito + 2 tbsp Red Bell Pepper Sauce. Verified via Add-to-Cart gate.</t>
  </si>
  <si>
    <t xml:space="preserve">Avocado Toast</t>
  </si>
  <si>
    <t xml:space="preserve">avocado-toast</t>
  </si>
  <si>
    <t xml:space="preserve">snack</t>
  </si>
  <si>
    <t xml:space="preserve">1 order Avocado Toast (site shows 340 cal but macros calculate to 473; using 470)</t>
  </si>
  <si>
    <t xml:space="preserve">Oatmeal Protein Waffles</t>
  </si>
  <si>
    <t xml:space="preserve">oatmeal-protein-waffles</t>
  </si>
  <si>
    <t xml:space="preserve">1 waffle + 2 tbsp Almond Butter + 2 tbsp Blueberry Compote (no syrup). Verified via Add-to-Cart gate.</t>
  </si>
  <si>
    <t xml:space="preserve">Whole Egg Frittata</t>
  </si>
  <si>
    <t xml:space="preserve">whole-egg-frittata</t>
  </si>
  <si>
    <t xml:space="preserve">Whole Egg Frittata (single-option dish)</t>
  </si>
  <si>
    <t xml:space="preserve">Potato Latke w/ Sauce</t>
  </si>
  <si>
    <t xml:space="preserve">potato-latke-with-sauce</t>
  </si>
  <si>
    <t xml:space="preserve">Potato Latke (single-option dish)</t>
  </si>
  <si>
    <t xml:space="preserve">Chickpea Salad</t>
  </si>
  <si>
    <t xml:space="preserve">chickpea-salad</t>
  </si>
  <si>
    <t xml:space="preserve">Chickpea Salad (single-option dish)</t>
  </si>
  <si>
    <t xml:space="preserve">Quinoa Salad</t>
  </si>
  <si>
    <t xml:space="preserve">quinoa-salad</t>
  </si>
  <si>
    <t xml:space="preserve">Quinoa Salad (single-option dish)</t>
  </si>
  <si>
    <t xml:space="preserve">Shrimp Scampi</t>
  </si>
  <si>
    <t xml:space="preserve">shrimp-scampi</t>
  </si>
  <si>
    <t xml:space="preserve">6 oz shrimp + pasta + scampi sauce</t>
  </si>
  <si>
    <t xml:space="preserve">Oven-Baked White Fish Cakes</t>
  </si>
  <si>
    <t xml:space="preserve">oven-baked-white-fish-cakes</t>
  </si>
  <si>
    <t xml:space="preserve">6 oz default config</t>
  </si>
  <si>
    <t xml:space="preserve">Oven-Baked Chicken Parmesan</t>
  </si>
  <si>
    <t xml:space="preserve">oven-baked-chicken-parmesan</t>
  </si>
  <si>
    <t xml:space="preserve">1 unit Chicken Parmesan + 3 oz Broccoli &amp; Carrots (no pasta — whole wheat breading on chicken). Verified via Add-to-Cart gate.</t>
  </si>
  <si>
    <t xml:space="preserve">Twisted Caesar Salad</t>
  </si>
  <si>
    <t xml:space="preserve">twisted-caesar-salad</t>
  </si>
  <si>
    <t xml:space="preserve">6 oz chicken + caesar + parm</t>
  </si>
  <si>
    <t xml:space="preserve">Low-Carb Cabbage Burger</t>
  </si>
  <si>
    <t xml:space="preserve">low-carb-cabbage-burger</t>
  </si>
  <si>
    <t xml:space="preserve">Cabbage Burger + 1 Sliced Tomatoes + 1 Caramelized Onions + 1 unit</t>
  </si>
  <si>
    <t xml:space="preserve">Beef &amp; Cheese Wrap Sriracha Mayo</t>
  </si>
  <si>
    <t xml:space="preserve">toasted-beef-&amp;-cheese-wrap-with-sriracha-mayo</t>
  </si>
  <si>
    <t xml:space="preserve">Ground Beef and Cheese Wrap + 1 wrap + 2 tbsp Sriracha Mayo</t>
  </si>
  <si>
    <t xml:space="preserve">Mediterranean Pesto Pasta Salad</t>
  </si>
  <si>
    <t xml:space="preserve">mediterranean-pesto-pasta-salad</t>
  </si>
  <si>
    <t xml:space="preserve">6 oz Sous vide Chicken Breast + Mediterranean Pesto Pasta. Verified via Add-to-Cart gate.</t>
  </si>
  <si>
    <t xml:space="preserve">Spaghetti &amp; Meatballs</t>
  </si>
  <si>
    <t xml:space="preserve">spaghetti-meatballs</t>
  </si>
  <si>
    <t xml:space="preserve">6 oz meatballs + spaghetti + marinara</t>
  </si>
  <si>
    <t xml:space="preserve">Egg White Scramble + Asparagus + Grits</t>
  </si>
  <si>
    <t xml:space="preserve">egg-white-scramble-with-asparagus-and-creamy-cauliflower-grits</t>
  </si>
  <si>
    <t xml:space="preserve">Egg White Scramble (single-option dish, asparagus + grits included)</t>
  </si>
  <si>
    <t xml:space="preserve">Keto Egg Scramble</t>
  </si>
  <si>
    <t xml:space="preserve">keto-egg-scramble</t>
  </si>
  <si>
    <t xml:space="preserve">Egg White Scramble + 1 Tbsp Avocado Oil</t>
  </si>
  <si>
    <t xml:space="preserve">Teriyaki Steak + Egg White Scramble</t>
  </si>
  <si>
    <t xml:space="preserve">teriyaki-steak-with-egg-white-scramble</t>
  </si>
  <si>
    <t xml:space="preserve">Garlic Steak + Vegetarian Egg White Scramble</t>
  </si>
  <si>
    <t xml:space="preserve">Whole Egg Frittata Mushroom Zucchini Feta</t>
  </si>
  <si>
    <t xml:space="preserve">whole-egg-frittata-with-mushroom-zucchini-and-feta-cheese</t>
  </si>
  <si>
    <t xml:space="preserve">Whole Egg Frittata + 1 oz topping</t>
  </si>
  <si>
    <t xml:space="preserve">Breakfast Beef Taco Bowl</t>
  </si>
  <si>
    <t xml:space="preserve">breakfast-beef-taco-bowl</t>
  </si>
  <si>
    <t xml:space="preserve">Ground Beef + Whole Egg Scramble + Fajita Veg Mix + .5 cup Pico de Gallo</t>
  </si>
  <si>
    <t xml:space="preserve">Chicken Salad Sandwich</t>
  </si>
  <si>
    <t xml:space="preserve">chicken-salad-sandwich</t>
  </si>
  <si>
    <t xml:space="preserve">Chicken Salad Sandwich (single-option dish)</t>
  </si>
  <si>
    <t xml:space="preserve">The Cubano</t>
  </si>
  <si>
    <t xml:space="preserve">the-cubano</t>
  </si>
  <si>
    <t xml:space="preserve">Cubano Sandwich (single-option dish)</t>
  </si>
  <si>
    <t xml:space="preserve">Turkey &amp; Swiss Sandwich</t>
  </si>
  <si>
    <t xml:space="preserve">turkey-and-swiss-sandwich</t>
  </si>
  <si>
    <t xml:space="preserve">Turkey &amp; Swiss Sandwich (single-option dish)</t>
  </si>
  <si>
    <t xml:space="preserve">Quinoa Bowl w/ Tofu + Brussels</t>
  </si>
  <si>
    <t xml:space="preserve">quinoa-bowl-with-tofu-and-brussels-sprouts</t>
  </si>
  <si>
    <t xml:space="preserve">4 oz Pan Seared Tofu + 1 cup Quinoa Salad + 4 oz Brussels Sprouts</t>
  </si>
  <si>
    <t xml:space="preserve">Organic Strawberry Chia Pudding</t>
  </si>
  <si>
    <t xml:space="preserve">organic-strawberry-chia-pudding</t>
  </si>
  <si>
    <t xml:space="preserve">1 cup Strawberry Chia Pudding</t>
  </si>
  <si>
    <t xml:space="preserve">Vegan Snack Pack</t>
  </si>
  <si>
    <t xml:space="preserve">vegan-snack-pack</t>
  </si>
  <si>
    <t xml:space="preserve">Carrot &amp; Celery + 2 tbsp hummus + 2 oz mixed nuts + Edamame</t>
  </si>
  <si>
    <t xml:space="preserve">Edamame</t>
  </si>
  <si>
    <t xml:space="preserve">edamame</t>
  </si>
  <si>
    <t xml:space="preserve">Edamame (single-option dish)</t>
  </si>
  <si>
    <t xml:space="preserve">Pumpkin Muffins (2)</t>
  </si>
  <si>
    <t xml:space="preserve">pumpkin-muffins</t>
  </si>
  <si>
    <t xml:space="preserve">2 muffins (smallest serving). Verified via Add-to-Cart gate.</t>
  </si>
  <si>
    <t xml:space="preserve">Veg Fritter (2)</t>
  </si>
  <si>
    <t xml:space="preserve">veg-fritter</t>
  </si>
  <si>
    <t xml:space="preserve">2 fritters, no sauce. Verified via Add-to-Cart gate.</t>
  </si>
  <si>
    <t xml:space="preserve">Balanced Snack Pack</t>
  </si>
  <si>
    <t xml:space="preserve">balanced-snack-pack</t>
  </si>
  <si>
    <t xml:space="preserve">Carrot+Celery + 2oz Hummus + 1 Hard Boiled Egg + 2oz Cheddar + .5 cup Edamame. Verified via Add-to-Cart gate.</t>
  </si>
  <si>
    <t xml:space="preserve">Whole Egg Frittata Snack</t>
  </si>
  <si>
    <t xml:space="preserve">whole-egg-frittata-snack</t>
  </si>
  <si>
    <t xml:space="preserve">Snack-size portion</t>
  </si>
  <si>
    <t xml:space="preserve">Greek Cucumber Salad (no protein)</t>
  </si>
  <si>
    <t xml:space="preserve">greek-cucumber-salad</t>
  </si>
  <si>
    <t xml:space="preserve">1 Unit Greek Cucumber Salad + 2 tbsp Greek Dressing, no protein. Verified via Add-to-Cart gate.</t>
  </si>
  <si>
    <t xml:space="preserve">Honey Feta Sweet Potato Rounds</t>
  </si>
  <si>
    <t xml:space="preserve">honey-feta-sweet-potato-rounds</t>
  </si>
  <si>
    <t xml:space="preserve">Classic (vegetarian) + 6 oz Sweet Potato Rounds + 4 oz Green Beans with Grape Tomatoes. Verified via Add-to-Cart gate. Full meal, not by-piece.</t>
  </si>
  <si>
    <t xml:space="preserve">Banana Pancakes (3)</t>
  </si>
  <si>
    <t xml:space="preserve">banana-pancakes</t>
  </si>
  <si>
    <t xml:space="preserve">3 Banana Pancakes + 2 tbsp Maple Syrup, no fruit. Verified via Add-to-Cart gate.</t>
  </si>
  <si>
    <t xml:space="preserve">Banana (1 piece)</t>
  </si>
  <si>
    <t xml:space="preserve">fruits</t>
  </si>
  <si>
    <t xml:space="preserve">filler-carb</t>
  </si>
  <si>
    <t xml:space="preserve">1 Banana from the Fruits menu. Verified via Add-to-Cart gate at localfoodz.co/menu/fruits.</t>
  </si>
  <si>
    <t xml:space="preserve">Apple (1 cup)</t>
  </si>
  <si>
    <t xml:space="preserve">1 Cup sliced Apple from the Fruits menu. Verified via Add-to-Cart gate at localfoodz.co/menu/fruits.</t>
  </si>
  <si>
    <t xml:space="preserve">Orange (1 cup)</t>
  </si>
  <si>
    <t xml:space="preserve">1 Cup Orange segments from the Fruits menu. Verified via Add-to-Cart gate at localfoodz.co/menu/fruits.</t>
  </si>
  <si>
    <t xml:space="preserve">CM Smoked Paprika Chicken Breast (4oz)</t>
  </si>
  <si>
    <t xml:space="preserve">cm-smoked-paprika-chicken-breast-4oz</t>
  </si>
  <si>
    <t xml:space="preserve">filler-protein</t>
  </si>
  <si>
    <t xml:space="preserve">4 oz Smoked Paprika Chicken Breast from Customized Meals</t>
  </si>
  <si>
    <t xml:space="preserve">CM Smoked Paprika Chicken Thigh (4oz)</t>
  </si>
  <si>
    <t xml:space="preserve">cm-smoked-paprika-chicken-thigh-4oz</t>
  </si>
  <si>
    <t xml:space="preserve">4 oz Smoked Paprika Chicken Thigh from Customized Meals</t>
  </si>
  <si>
    <t xml:space="preserve">CM Teriyaki Chicken Breast (4oz)</t>
  </si>
  <si>
    <t xml:space="preserve">cm-teriyaki-chicken-breast-4oz</t>
  </si>
  <si>
    <t xml:space="preserve">4 oz Teriyaki Chicken Breast from Customized Meals</t>
  </si>
  <si>
    <t xml:space="preserve">CM Teriyaki Chicken Thigh (4oz)</t>
  </si>
  <si>
    <t xml:space="preserve">cm-teriyaki-chicken-thigh-4oz</t>
  </si>
  <si>
    <t xml:space="preserve">4 oz Teriyaki Chicken Thigh from Customized Meals</t>
  </si>
  <si>
    <t xml:space="preserve">CM Chicken Bulgogi (4oz)</t>
  </si>
  <si>
    <t xml:space="preserve">cm-chicken-bulgogi-4oz</t>
  </si>
  <si>
    <t xml:space="preserve">4 oz Chicken Bulgogi from Customized Meals</t>
  </si>
  <si>
    <t xml:space="preserve">CM Fajita Chicken (4oz)</t>
  </si>
  <si>
    <t xml:space="preserve">cm-fajita-chicken-4oz</t>
  </si>
  <si>
    <t xml:space="preserve">4 oz Fajita Chicken from Customized Meals</t>
  </si>
  <si>
    <t xml:space="preserve">CM Sousvide Chicken Breast (4oz)</t>
  </si>
  <si>
    <t xml:space="preserve">cm-sousvide-chicken-breast-4oz</t>
  </si>
  <si>
    <t xml:space="preserve">4 oz Sousvide Chicken Breast from Customized Meals</t>
  </si>
  <si>
    <t xml:space="preserve">CM Sousvide Chicken Thigh (4oz)</t>
  </si>
  <si>
    <t xml:space="preserve">cm-sousvide-chicken-thigh-4oz</t>
  </si>
  <si>
    <t xml:space="preserve">4 oz Sousvide Chicken Thigh from Customized Meals</t>
  </si>
  <si>
    <t xml:space="preserve">CM Chicken Tikka (4oz)</t>
  </si>
  <si>
    <t xml:space="preserve">cm-chicken-tikka-4oz</t>
  </si>
  <si>
    <t xml:space="preserve">4 oz Chicken Tikka from Customized Meals</t>
  </si>
  <si>
    <t xml:space="preserve">CM Sautéed Ground Turkey (4oz)</t>
  </si>
  <si>
    <t xml:space="preserve">cm-sauteed-ground-turkey-4oz</t>
  </si>
  <si>
    <t xml:space="preserve">4 oz Sauteed Ground Turkey from Customized Meals</t>
  </si>
  <si>
    <t xml:space="preserve">CM Turkey Stir Fry (4oz)</t>
  </si>
  <si>
    <t xml:space="preserve">cm-turkey-stir-fry-4oz</t>
  </si>
  <si>
    <t xml:space="preserve">4 oz Turkey Stir Fry from Customized Meals</t>
  </si>
  <si>
    <t xml:space="preserve">CM Garlic Steak (4oz)</t>
  </si>
  <si>
    <t xml:space="preserve">cm-garlic-steak-4oz</t>
  </si>
  <si>
    <t xml:space="preserve">4 oz Garlic Steak from Customized Meals</t>
  </si>
  <si>
    <t xml:space="preserve">CM Italian Herb Ground Beef (4oz)</t>
  </si>
  <si>
    <t xml:space="preserve">cm-italian-herb-ground-beef-4oz</t>
  </si>
  <si>
    <t xml:space="preserve">4 oz Italian Herb Ground Beef from Customized Meals</t>
  </si>
  <si>
    <t xml:space="preserve">CM Bulgogi Beef (4oz)</t>
  </si>
  <si>
    <t xml:space="preserve">cm-bulgogi-beef-4oz</t>
  </si>
  <si>
    <t xml:space="preserve">4 oz Bulgogi Beef from Customized Meals</t>
  </si>
  <si>
    <t xml:space="preserve">CM Adana Kebab (4oz)</t>
  </si>
  <si>
    <t xml:space="preserve">cm-adana-kebab-4oz</t>
  </si>
  <si>
    <t xml:space="preserve">4 oz Adana Kebab from Customized Meals</t>
  </si>
  <si>
    <t xml:space="preserve">CM Mongolian Beef (4oz)</t>
  </si>
  <si>
    <t xml:space="preserve">cm-mongolian-beef-4oz</t>
  </si>
  <si>
    <t xml:space="preserve">4 oz Mongolian Beef from Customized Meals</t>
  </si>
  <si>
    <t xml:space="preserve">CM Ground Bison (4oz)</t>
  </si>
  <si>
    <t xml:space="preserve">cm-ground-bison-4oz</t>
  </si>
  <si>
    <t xml:space="preserve">4 oz Ground Bison from Customized Meals</t>
  </si>
  <si>
    <t xml:space="preserve">CM Garlic Herb Salmon (4oz)</t>
  </si>
  <si>
    <t xml:space="preserve">cm-garlic-herb-salmon-4oz</t>
  </si>
  <si>
    <t xml:space="preserve">4 oz Garlic Herb Salmon from Customized Meals</t>
  </si>
  <si>
    <t xml:space="preserve">CM Honey Glazed Salmon (4oz)</t>
  </si>
  <si>
    <t xml:space="preserve">cm-honey-glazed-salmon-4oz</t>
  </si>
  <si>
    <t xml:space="preserve">4 oz Honey Glazed Salmon from Customized Meals</t>
  </si>
  <si>
    <t xml:space="preserve">CM Cajun Shrimp (4oz)</t>
  </si>
  <si>
    <t xml:space="preserve">cm-cajun-shrimp-4oz</t>
  </si>
  <si>
    <t xml:space="preserve">4 oz Cajun Shrimp from Customized Meals</t>
  </si>
  <si>
    <t xml:space="preserve">CM Garlic Shrimp (4oz)</t>
  </si>
  <si>
    <t xml:space="preserve">cm-garlic-shrimp-4oz</t>
  </si>
  <si>
    <t xml:space="preserve">4 oz Garlic Shrimp from Customized Meals</t>
  </si>
  <si>
    <t xml:space="preserve">CM Beyond Meat Vegan (4oz)</t>
  </si>
  <si>
    <t xml:space="preserve">cm-beyond-meat-vegan-4oz</t>
  </si>
  <si>
    <t xml:space="preserve">4 oz Beyond Meat vegan patty from Customized Meals</t>
  </si>
  <si>
    <t xml:space="preserve">CM Organic Baked Tofu (4oz)</t>
  </si>
  <si>
    <t xml:space="preserve">cm-organic-baked-tofu-4oz</t>
  </si>
  <si>
    <t xml:space="preserve">4 oz Organic Baked Tofu from Customized Meals</t>
  </si>
  <si>
    <t xml:space="preserve">CM Ginger Soy Tilapia (4oz)</t>
  </si>
  <si>
    <t xml:space="preserve">cm-ginger-soy-tilapia-4oz</t>
  </si>
  <si>
    <t xml:space="preserve">4 oz Ginger Soy Tilapia from Customized Meals</t>
  </si>
  <si>
    <t xml:space="preserve">CM Roasted Pork Loin (4oz)</t>
  </si>
  <si>
    <t xml:space="preserve">cm-roasted-pork-loin-4oz</t>
  </si>
  <si>
    <t xml:space="preserve">4 oz Roasted Pork Loin from Customized Meals</t>
  </si>
  <si>
    <t xml:space="preserve">CM Brown Rice (4oz)</t>
  </si>
  <si>
    <t xml:space="preserve">cm-brown-rice-4oz</t>
  </si>
  <si>
    <t xml:space="preserve">4 oz Brown Rice from Customized Meals</t>
  </si>
  <si>
    <t xml:space="preserve">CM White Rice (4oz)</t>
  </si>
  <si>
    <t xml:space="preserve">cm-white-rice-4oz</t>
  </si>
  <si>
    <t xml:space="preserve">4 oz White Rice (Steamed Jasmine Rice) from Customized Meals</t>
  </si>
  <si>
    <t xml:space="preserve">CM Spanish Rice (4oz)</t>
  </si>
  <si>
    <t xml:space="preserve">cm-spanish-rice-4oz</t>
  </si>
  <si>
    <t xml:space="preserve">4 oz Spanish Rice from Customized Meals</t>
  </si>
  <si>
    <t xml:space="preserve">CM Whole Wheat Penne Pasta (4oz)</t>
  </si>
  <si>
    <t xml:space="preserve">cm-ww-penne-pasta-4oz</t>
  </si>
  <si>
    <t xml:space="preserve">4 oz Whole Wheat Penne Pasta from Customized Meals</t>
  </si>
  <si>
    <t xml:space="preserve">CM Banza Chickpea Pasta (4oz)</t>
  </si>
  <si>
    <t xml:space="preserve">cm-banza-pasta-4oz</t>
  </si>
  <si>
    <t xml:space="preserve">4 oz Banza Chickpea Pasta from Customized Meals</t>
  </si>
  <si>
    <t xml:space="preserve">CM Broccoli (4oz)</t>
  </si>
  <si>
    <t xml:space="preserve">cm-broccoli-4oz</t>
  </si>
  <si>
    <t xml:space="preserve">filler-veg</t>
  </si>
  <si>
    <t xml:space="preserve">4 oz Broccoli from Customized Meals</t>
  </si>
  <si>
    <t xml:space="preserve">CM Broccoli &amp; Cheddar Cheese (4oz)</t>
  </si>
  <si>
    <t xml:space="preserve">cm-broccoli-cheddar-4oz</t>
  </si>
  <si>
    <t xml:space="preserve">4 oz Broccoli with Cheddar Cheese from Customized Meals</t>
  </si>
  <si>
    <t xml:space="preserve">CM Roasted Garlic Zucchini (4oz)</t>
  </si>
  <si>
    <t xml:space="preserve">cm-roasted-garlic-zucchini-4oz</t>
  </si>
  <si>
    <t xml:space="preserve">4 oz Roasted Garlic Zucchini from Customized Meals</t>
  </si>
  <si>
    <t xml:space="preserve">CM Brussels Sprouts (4oz)</t>
  </si>
  <si>
    <t xml:space="preserve">cm-brussels-sprouts-4oz</t>
  </si>
  <si>
    <t xml:space="preserve">4 oz Brussels Sprouts from Customized Meals</t>
  </si>
  <si>
    <t xml:space="preserve">CM Lemon Zested Asparagus (4oz)</t>
  </si>
  <si>
    <t xml:space="preserve">cm-lemon-asparagus-4oz</t>
  </si>
  <si>
    <t xml:space="preserve">4 oz Lemon Zested Asparagus from Customized Meals</t>
  </si>
  <si>
    <t xml:space="preserve">CM Roasted Veg Medley (4oz)</t>
  </si>
  <si>
    <t xml:space="preserve">cm-roasted-veg-medley-4oz</t>
  </si>
  <si>
    <t xml:space="preserve">4 oz Roasted Veg Medley from Customized Meals</t>
  </si>
  <si>
    <t xml:space="preserve">CM Roasted Herb Potatoes (4oz)</t>
  </si>
  <si>
    <t xml:space="preserve">cm-roasted-herb-potatoes-4oz</t>
  </si>
  <si>
    <t xml:space="preserve">4 oz Roasted Herb Potatoes from Customized Meals</t>
  </si>
  <si>
    <t xml:space="preserve">CM Fajita Veg Mix (4oz)</t>
  </si>
  <si>
    <t xml:space="preserve">cm-fajita-veg-mix-4oz</t>
  </si>
  <si>
    <t xml:space="preserve">4 oz Fajita Veg Mix from Customized Meals</t>
  </si>
  <si>
    <t xml:space="preserve">CM Garlic Baked Mushrooms (4oz)</t>
  </si>
  <si>
    <t xml:space="preserve">cm-garlic-mushrooms-4oz</t>
  </si>
  <si>
    <t xml:space="preserve">4 oz Garlic Baked Mushrooms from Customized Meals</t>
  </si>
  <si>
    <t xml:space="preserve">CM Garlic Bok Choy with Mushroom (4oz)</t>
  </si>
  <si>
    <t xml:space="preserve">cm-bok-choy-mushroom-4oz</t>
  </si>
  <si>
    <t xml:space="preserve">4 oz Garlic Bok Choy with Mushroom from Customized Meals</t>
  </si>
  <si>
    <t xml:space="preserve">CM Lemon Pepper Broccoli &amp; Carrots (4oz)</t>
  </si>
  <si>
    <t xml:space="preserve">cm-lemon-pepper-broccoli-carrots-4oz</t>
  </si>
  <si>
    <t xml:space="preserve">4 oz Lemon Pepper Broccoli &amp; Carrots from Customized Meals</t>
  </si>
  <si>
    <t xml:space="preserve">CM Sautéed Green Beans (4oz)</t>
  </si>
  <si>
    <t xml:space="preserve">cm-sauteed-green-beans-4oz</t>
  </si>
  <si>
    <t xml:space="preserve">4 oz Sauteed Green Beans from Customized Meals</t>
  </si>
  <si>
    <t xml:space="preserve">CM Turkey Meatloaf (1 unit)</t>
  </si>
  <si>
    <t xml:space="preserve">cm-turkey-meatloaf-1u</t>
  </si>
  <si>
    <t xml:space="preserve">1 unit Turkey Meatloaf from Customized Meals</t>
  </si>
  <si>
    <t xml:space="preserve">CM Vegan Meatballs (3)</t>
  </si>
  <si>
    <t xml:space="preserve">cm-vegan-meatballs-3</t>
  </si>
  <si>
    <t xml:space="preserve">3 Vegan Meatballs from Customized Meals</t>
  </si>
  <si>
    <t xml:space="preserve">CM Chickpea Salad protein (1 cup)</t>
  </si>
  <si>
    <t xml:space="preserve">cm-chickpea-salad-1c</t>
  </si>
  <si>
    <t xml:space="preserve">1 cup Chickpea Salad as protein from Customized Meals</t>
  </si>
  <si>
    <t xml:space="preserve">CM Spinach (1 cup)</t>
  </si>
  <si>
    <t xml:space="preserve">cm-spinach-1c</t>
  </si>
  <si>
    <t xml:space="preserve">1 cup Spinach from Customized Meals</t>
  </si>
  <si>
    <t xml:space="preserve">CM Quinoa (1 cup)</t>
  </si>
  <si>
    <t xml:space="preserve">cm-quinoa-1c</t>
  </si>
  <si>
    <t xml:space="preserve">1 cup Quinoa from Customized Meals</t>
  </si>
  <si>
    <t xml:space="preserve">CM Veg Fritter (1)</t>
  </si>
  <si>
    <t xml:space="preserve">cm-veg-fritter-1</t>
  </si>
  <si>
    <t xml:space="preserve">1 Veg Fritter from Customized Meals</t>
  </si>
  <si>
    <t xml:space="preserve">CM Creamy Cauliflower Rice Grits (1 cup)</t>
  </si>
  <si>
    <t xml:space="preserve">cm-cauliflower-grits-1c</t>
  </si>
  <si>
    <t xml:space="preserve">1 cup Creamy Cauliflower Rice Grits from Customized Meals</t>
  </si>
  <si>
    <t xml:space="preserve">CM Lime &amp; Scallion Cauliflower Rice (1 cup)</t>
  </si>
  <si>
    <t xml:space="preserve">cm-lime-cauliflower-1c</t>
  </si>
  <si>
    <t xml:space="preserve">1 cup Lime and Scallion Cauliflower Rice from Customized Meals</t>
  </si>
  <si>
    <t xml:space="preserve">CM Corn Salsa (1 cup)</t>
  </si>
  <si>
    <t xml:space="preserve">cm-corn-salsa-1c</t>
  </si>
  <si>
    <t xml:space="preserve">1 cup Corn Salsa from Customized Meals</t>
  </si>
  <si>
    <t xml:space="preserve">CM Potato Latke (1)</t>
  </si>
  <si>
    <t xml:space="preserve">cm-potato-latke-1</t>
  </si>
  <si>
    <t xml:space="preserve">1 Potato Latke from Customized Meals</t>
  </si>
  <si>
    <t xml:space="preserve">BYO: Sousvide Chicken Breast + White Rice + Broccoli</t>
  </si>
  <si>
    <t xml:space="preserve">customized-meals-cb-rice-broccoli</t>
  </si>
  <si>
    <t xml:space="preserve">byo</t>
  </si>
  <si>
    <t xml:space="preserve">6 oz Sousvide Chicken Breast + 4 oz White Rice + 4 oz Broccoli</t>
  </si>
  <si>
    <t xml:space="preserve">BYO: Sousvide Chicken Breast + Quinoa + Lemon Asparagus</t>
  </si>
  <si>
    <t xml:space="preserve">customized-meals-cb-quinoa-asparagus</t>
  </si>
  <si>
    <t xml:space="preserve">6 oz Sousvide Chicken Breast + 1 cup Quinoa + 4 oz Lemon Zested Asparagus</t>
  </si>
  <si>
    <t xml:space="preserve">BYO: Sousvide Chicken Breast + Cauliflower Rice + Zucchini</t>
  </si>
  <si>
    <t xml:space="preserve">customized-meals-cb-caulirice-zucchini</t>
  </si>
  <si>
    <t xml:space="preserve">6 oz Sousvide Chicken Breast + 1 cup Lime and Scallion Cauliflower Rice + 4 oz Roasted Garlic Zucchini</t>
  </si>
  <si>
    <t xml:space="preserve">BYO: Sousvide Chicken Thigh + Roasted Yams + Brussels Sprouts</t>
  </si>
  <si>
    <t xml:space="preserve">customized-meals-ct-yam-brussels</t>
  </si>
  <si>
    <t xml:space="preserve">6 oz Sousvide Chicken Thigh + 4 oz Roasted Yams + 4 oz Brussels Sprouts</t>
  </si>
  <si>
    <t xml:space="preserve">BYO: Ginger Soy Tilapia + Brown Rice + Spinach</t>
  </si>
  <si>
    <t xml:space="preserve">customized-meals-tilapia-brown-spinach</t>
  </si>
  <si>
    <t xml:space="preserve">6 oz Ginger Soy Tilapia + 4 oz Brown Rice + 1 cup Spinach</t>
  </si>
  <si>
    <t xml:space="preserve">BYO: Cajun Shrimp + White Rice + Broccoli</t>
  </si>
  <si>
    <t xml:space="preserve">customized-meals-shrimp-rice-broccoli</t>
  </si>
  <si>
    <t xml:space="preserve">6 oz Cajun Shrimp + 4 oz White Rice + 4 oz Broccoli</t>
  </si>
  <si>
    <t xml:space="preserve">BYO: Roasted Pork Loin + Roasted Herb Potatoes + Lemon Asparagus</t>
  </si>
  <si>
    <t xml:space="preserve">customized-meals-pork-potatoes-asparagus</t>
  </si>
  <si>
    <t xml:space="preserve">6 oz Roasted Pork Loin + 4 oz Roasted Herb Potatoes + 4 oz Lemon Zested Asparagus</t>
  </si>
  <si>
    <t xml:space="preserve">BYO: Sauteed Ground Turkey + Brown Rice + Sauteed Green Beans</t>
  </si>
  <si>
    <t xml:space="preserve">customized-meals-turkey-brown-greenbeans</t>
  </si>
  <si>
    <t xml:space="preserve">6 oz Sauteed Ground Turkey + 4 oz Brown Rice + 4 oz Sauteed Green Beans</t>
  </si>
  <si>
    <t xml:space="preserve">BYO: Ground Bison + Quinoa + Garlic Baked Mushrooms</t>
  </si>
  <si>
    <t xml:space="preserve">customized-meals-bison-quinoa-mushrooms</t>
  </si>
  <si>
    <t xml:space="preserve">6 oz Ground Bison + 1 cup Quinoa + 4 oz Garlic Baked Mushrooms</t>
  </si>
  <si>
    <t xml:space="preserve">BYO: Bulgogi Beef + White Rice + Broccoli</t>
  </si>
  <si>
    <t xml:space="preserve">customized-meals-bulgogi-rice-broccoli</t>
  </si>
  <si>
    <t xml:space="preserve">6 oz Bulgogi Beef + 4 oz White Rice + 4 oz Broccoli</t>
  </si>
  <si>
    <t xml:space="preserve">BYO: Teriyaki Chicken Thigh + Quinoa + Garlic Bok Choy</t>
  </si>
  <si>
    <t xml:space="preserve">customized-meals-teriyaki-quinoa-bokchoy</t>
  </si>
  <si>
    <t xml:space="preserve">6 oz Teriyaki Chicken Thigh + 1 cup Quinoa + 4 oz Garlic Bok Choy with Mushroom</t>
  </si>
  <si>
    <t xml:space="preserve">BYO: Chicken Tikka + Brown Rice + Cauliflower Rice</t>
  </si>
  <si>
    <t xml:space="preserve">customized-meals-tikka-brown-cauli</t>
  </si>
  <si>
    <t xml:space="preserve">6 oz Chicken Tikka + 4 oz Brown Rice + 1 cup Lime and Scallion Cauliflower Rice</t>
  </si>
  <si>
    <t xml:space="preserve">BYO: Garlic Herb Salmon + Quinoa + Lemon Asparagus</t>
  </si>
  <si>
    <t xml:space="preserve">customized-meals-salmon-quinoa-asparagus</t>
  </si>
  <si>
    <t xml:space="preserve">6 oz Garlic Herb Salmon + 1 cup Quinoa + 4 oz Lemon Zested Asparagus</t>
  </si>
  <si>
    <t xml:space="preserve">BYO: Mongolian Beef + White Rice + Garlic Bok Choy</t>
  </si>
  <si>
    <t xml:space="preserve">customized-meals-mongolian-rice-bokchoy</t>
  </si>
  <si>
    <t xml:space="preserve">6 oz Mongolian Beef + 4 oz White Rice + 4 oz Garlic Bok Choy with Mushroom</t>
  </si>
  <si>
    <t xml:space="preserve">BYO: Italian Herb Ground Beef + Roasted Herb Potatoes + Brussels</t>
  </si>
  <si>
    <t xml:space="preserve">customized-meals-italianbeef-potato-brussels</t>
  </si>
  <si>
    <t xml:space="preserve">6 oz Italian Herb Ground Beef + 4 oz Roasted Herb Potatoes + 4 oz Brussels Sprouts</t>
  </si>
  <si>
    <t xml:space="preserve">BYO: Turkey Meatloaf + Roasted Yams + Spinach</t>
  </si>
  <si>
    <t xml:space="preserve">customized-meals-meatloaf-yam-spinach</t>
  </si>
  <si>
    <t xml:space="preserve">1 unit Turkey Meatloaf + 4 oz Roasted Yams + 1 cup Spinach</t>
  </si>
  <si>
    <t xml:space="preserve">BYO: Honey Glazed Salmon + Spanish Rice + Roasted Veg Medley</t>
  </si>
  <si>
    <t xml:space="preserve">customized-meals-honeysalmon-spanish-roasted</t>
  </si>
  <si>
    <t xml:space="preserve">6 oz Honey Glazed Salmon + 4 oz Spanish Rice + 4 oz Roasted Veg Medley</t>
  </si>
  <si>
    <t xml:space="preserve">BYO Plant: Organic Baked Tofu + Quinoa + Broccoli</t>
  </si>
  <si>
    <t xml:space="preserve">customized-meals-plant-tofu-quinoa-broccoli</t>
  </si>
  <si>
    <t xml:space="preserve">6 oz Organic Baked Tofu + 1 cup Quinoa + 4 oz Broccoli</t>
  </si>
  <si>
    <t xml:space="preserve">BYO Plant: Vegan Meatballs + Whole Wheat Penne + Roasted Veg Medley</t>
  </si>
  <si>
    <t xml:space="preserve">customized-meals-plant-veganmeatballs-pasta-veg</t>
  </si>
  <si>
    <t xml:space="preserve">6 Vegan Meatballs + 4 oz Whole Wheat Penne Pasta + 4 oz Roasted Veg Medley</t>
  </si>
  <si>
    <t xml:space="preserve">BYO Plant: Beyond Meat + Roasted Yams + Roasted Veg Medley</t>
  </si>
  <si>
    <t xml:space="preserve">customized-meals-plant-beyond-yam-roasted</t>
  </si>
  <si>
    <t xml:space="preserve">6 oz Beyond Meat + 4 oz Roasted Yams + 4 oz Roasted Veg Medley</t>
  </si>
  <si>
    <t xml:space="preserve">BYO Plant: Chickpea Salad + Quinoa + Spinach</t>
  </si>
  <si>
    <t xml:space="preserve">customized-meals-plant-chickpea-quinoa-spinach</t>
  </si>
  <si>
    <t xml:space="preserve">1 cup Chickpea Salad + 1 cup Quinoa + 1 cup Spinach</t>
  </si>
  <si>
    <t xml:space="preserve">Bibimbap</t>
  </si>
  <si>
    <t xml:space="preserve">bibimbap</t>
  </si>
  <si>
    <t xml:space="preserve">Bulgogi Chicken + 6 oz + rice + kimchi + veg</t>
  </si>
  <si>
    <t xml:space="preserve">Hainan Chicken w/ Rice + Scallion</t>
  </si>
  <si>
    <t xml:space="preserve">hainan-chicken-with-rice-and-ginger-scallion-sauce</t>
  </si>
  <si>
    <t xml:space="preserve">6 oz Sousvide Chicken Breast + 6 oz White Rice + 6 oz Broccoli + 2 tbsp Ginger Scallion Sauce. Verified via Add-to-Cart gate.</t>
  </si>
  <si>
    <t xml:space="preserve">Tres Tacos</t>
  </si>
  <si>
    <t xml:space="preserve">tres-tacos</t>
  </si>
  <si>
    <t xml:space="preserve">Chicken Tacos + Guacamole. Verified via Add-to-Cart gate.</t>
  </si>
  <si>
    <t xml:space="preserve">Teriyaki Bowl</t>
  </si>
  <si>
    <t xml:space="preserve">teriyaki-bowl</t>
  </si>
  <si>
    <t xml:space="preserve">6 oz Chicken Teriyaki + 6 oz Brown Rice + 6 oz Roasted Veg Medley + 2 tbsp Garlic Ginger Glaze. Verified via Add-to-Cart gate.</t>
  </si>
  <si>
    <t xml:space="preserve">Burger Bowl</t>
  </si>
  <si>
    <t xml:space="preserve">burger-bowl</t>
  </si>
  <si>
    <t xml:space="preserve">6 oz Ground Beef + 2 oz Lettuce + 6 oz Roasted Yams + 1 cup Pico de Gallo + .25 cup Cheesy Cream Sauce. Verified via Add-to-Cart gate.</t>
  </si>
  <si>
    <t xml:space="preserve">Lettuce Cups</t>
  </si>
  <si>
    <t xml:space="preserve">lettuce-cups</t>
  </si>
  <si>
    <t xml:space="preserve">6 oz first protein + Lettuce Cups + sauce</t>
  </si>
  <si>
    <t xml:space="preserve">Bison Burger</t>
  </si>
  <si>
    <t xml:space="preserve">bison-burger</t>
  </si>
  <si>
    <t xml:space="preserve">6 oz Bison + Bun + Sauce + Toppings</t>
  </si>
  <si>
    <t xml:space="preserve">Chile Con Queso</t>
  </si>
  <si>
    <t xml:space="preserve">chile-con-queso</t>
  </si>
  <si>
    <t xml:space="preserve">6 oz Italian Herb Ground Beef + 6 oz Fajita Veg + 1 cup Cheesy Cream Sauce</t>
  </si>
  <si>
    <t xml:space="preserve">Egg Scramble</t>
  </si>
  <si>
    <t xml:space="preserve">egg-scramble</t>
  </si>
  <si>
    <t xml:space="preserve">Vegetarian Egg White Scramble + English Muffin. Verified via Add-to-Cart gate.</t>
  </si>
  <si>
    <t xml:space="preserve">Texas Egg Scramble</t>
  </si>
  <si>
    <t xml:space="preserve">texas-egg-scramble</t>
  </si>
  <si>
    <t xml:space="preserve">Egg White Scramble + breakfast veg (auto-clicked first 3 options)</t>
  </si>
  <si>
    <t xml:space="preserve">Breakfast Bowls</t>
  </si>
  <si>
    <t xml:space="preserve">breakfast-bowls</t>
  </si>
  <si>
    <t xml:space="preserve">Auto-clicked first 3 options (protein + scramble + side)</t>
  </si>
  <si>
    <t xml:space="preserve">The Classic Breakfast</t>
  </si>
  <si>
    <t xml:space="preserve">the-classic-breakfast</t>
  </si>
  <si>
    <t xml:space="preserve">Classic Breakfast Small. Verified via Add-to-Cart gate.</t>
  </si>
  <si>
    <t xml:space="preserve">Keto Egg Skillet</t>
  </si>
  <si>
    <t xml:space="preserve">keto-egg-skillet</t>
  </si>
  <si>
    <t xml:space="preserve">Ground Beef + 6 oz + 1 unit egg + Small portion</t>
  </si>
  <si>
    <t xml:space="preserve">Overnight Oats</t>
  </si>
  <si>
    <t xml:space="preserve">overnight-oats</t>
  </si>
  <si>
    <t xml:space="preserve">Original Overnight Oats (single-option dish)</t>
  </si>
  <si>
    <t xml:space="preserve">Yogurt Breakfast</t>
  </si>
  <si>
    <t xml:space="preserve">yogurt-breakfast</t>
  </si>
  <si>
    <t xml:space="preserve">Original Large Yogurt</t>
  </si>
  <si>
    <t xml:space="preserve">The Breakfast Sandwich</t>
  </si>
  <si>
    <t xml:space="preserve">the-breakfast-sandwich</t>
  </si>
  <si>
    <t xml:space="preserve">Breakfast Sandwich + 1 cup fruit + 1 unit</t>
  </si>
  <si>
    <t xml:space="preserve">Egg White Scramble + Roasted Veg</t>
  </si>
  <si>
    <t xml:space="preserve">egg-white-scramble-with-roasted-veggies</t>
  </si>
  <si>
    <t xml:space="preserve">Egg White Scramble + 1 cup + Roasted Veg Medley + 2 oz</t>
  </si>
  <si>
    <t xml:space="preserve">Keto Snack Pack</t>
  </si>
  <si>
    <t xml:space="preserve">keto-snack-pack</t>
  </si>
  <si>
    <t xml:space="preserve">3 oz Sous vide Chicken Breast + 1 Hard Boiled Egg + 2 oz Cheddar + 1 oz Almonds + 2 oz Guacamole. Verified via Add-to-Cart gate.</t>
  </si>
  <si>
    <t xml:space="preserve">Chicken Congee</t>
  </si>
  <si>
    <t xml:space="preserve">chicken-congee</t>
  </si>
  <si>
    <t xml:space="preserve">Single cup portion</t>
  </si>
  <si>
    <t xml:space="preserve">Smoothie Mix (Very Berry)</t>
  </si>
  <si>
    <t xml:space="preserve">smoothie-mix</t>
  </si>
  <si>
    <t xml:space="preserve">Very Berry + oat flour + whey protein</t>
  </si>
  <si>
    <t xml:space="preserve">Vegan Meatballs w/ Pasta Marinara</t>
  </si>
  <si>
    <t xml:space="preserve">vegan-meatballs-with-pasta-in-organic-marinara-sauce</t>
  </si>
  <si>
    <t xml:space="preserve">6 Vegan Meatballs + 6 oz Whole Wheat Penne + 1 cup Marinara + .25 oz Parmesan. Verified via Add-to-Cart gate.</t>
  </si>
  <si>
    <t xml:space="preserve">Korean BBQ Meatballs Spicy Mayo</t>
  </si>
  <si>
    <t xml:space="preserve">korean-bbq-meatballs-with-spicy-mayo-glaze</t>
  </si>
  <si>
    <t xml:space="preserve">6 Meatballs + 6 oz White Rice + 4 oz veg + 2 tbsp Spicy Mayo (rice sold by oz)</t>
  </si>
  <si>
    <t xml:space="preserve">Salmon, Roasted Veg, Guacamole</t>
  </si>
  <si>
    <t xml:space="preserve">salmon,-roasted-veg-and-guacamole</t>
  </si>
  <si>
    <t xml:space="preserve">6 oz Garlic Herb Salmon + 6 oz Roasted Veg + Guacamole</t>
  </si>
  <si>
    <t xml:space="preserve">Bulgogi w/ Cheesy Cauliflower Grits</t>
  </si>
  <si>
    <t xml:space="preserve">bulgogi-with-cheesy-cauliflower-grits,-broccoli-and-carrots</t>
  </si>
  <si>
    <t xml:space="preserve">6 oz Bulgogi Beef + 1 cup Creamy Cauliflower Rice Grits + 6 oz Lemon Pepper Broccoli &amp; Carrots + 1 coin Garlic Butter. Verified via Add-to-Cart gate.</t>
  </si>
  <si>
    <t xml:space="preserve">Build-Your-Own Pasta Bowl</t>
  </si>
  <si>
    <t xml:space="preserve">build-your-own-pasta-bowl</t>
  </si>
  <si>
    <t xml:space="preserve">6 oz Smoked Paprika Chicken Breast + 6 oz Whole Wheat Penne Pasta + 6 oz Broccoli + 4 tbsp Red Bell Pepper Sauce + 2 tbsp Cheddar. Verified via Add-to-Cart gate.</t>
  </si>
  <si>
    <t xml:space="preserve">Custom LF Combo: 8 oz White Rice</t>
  </si>
  <si>
    <t xml:space="preserve">custom-combo-8000</t>
  </si>
  <si>
    <t xml:space="preserve">byo-combo</t>
  </si>
  <si>
    <t xml:space="preserve">8 oz White Rice  (build via Customized Meals on localfoodz.co)</t>
  </si>
  <si>
    <t xml:space="preserve">Custom LF Combo: 4 oz Teriyaki Chicken Breast + 8 oz White Rice</t>
  </si>
  <si>
    <t xml:space="preserve">custom-combo-8001</t>
  </si>
  <si>
    <t xml:space="preserve">4 oz Teriyaki Chicken Breast + 8 oz White Rice  (build via Customized Meals on localfoodz.co)</t>
  </si>
  <si>
    <t xml:space="preserve">Custom LF Combo: 4 oz Smoked Paprika Chicken Breast + 4 oz White Rice</t>
  </si>
  <si>
    <t xml:space="preserve">custom-combo-8002</t>
  </si>
  <si>
    <t xml:space="preserve">4 oz Smoked Paprika Chicken Breast + 4 oz White Rice  (build via Customized Meals on localfoodz.co)</t>
  </si>
  <si>
    <t xml:space="preserve">Custom LF Combo: 8 oz Sousvide Chicken Breast + 4 oz White Rice</t>
  </si>
  <si>
    <t xml:space="preserve">custom-combo-8003</t>
  </si>
  <si>
    <t xml:space="preserve">8 oz Sousvide Chicken Breast + 4 oz White Rice  (build via Customized Meals on localfoodz.co)</t>
  </si>
  <si>
    <t xml:space="preserve">Custom LF Combo: 4 oz Smoked Paprika Chicken Thigh + 4 oz White Rice</t>
  </si>
  <si>
    <t xml:space="preserve">custom-combo-8004</t>
  </si>
  <si>
    <t xml:space="preserve">4 oz Smoked Paprika Chicken Thigh + 4 oz White Rice  (build via Customized Meals on localfoodz.co)</t>
  </si>
  <si>
    <t xml:space="preserve">Custom LF Combo: 8 oz Teriyaki Chicken Breast + 4 oz Roasted Herb Potatoes</t>
  </si>
  <si>
    <t xml:space="preserve">custom-combo-8005</t>
  </si>
  <si>
    <t xml:space="preserve">8 oz Teriyaki Chicken Breast + 4 oz Roasted Herb Potatoes  (build via Customized Meals on localfoodz.co)</t>
  </si>
  <si>
    <t xml:space="preserve">Custom LF Combo: 4 oz Teriyaki Chicken Breast + 4 oz Brown Rice</t>
  </si>
  <si>
    <t xml:space="preserve">custom-combo-8006</t>
  </si>
  <si>
    <t xml:space="preserve">4 oz Teriyaki Chicken Breast + 4 oz Brown Rice  (build via Customized Meals on localfoodz.co)</t>
  </si>
  <si>
    <t xml:space="preserve">Custom LF Combo: 8 oz Chicken Tikka + 4 oz Roasted Herb Potatoes</t>
  </si>
  <si>
    <t xml:space="preserve">custom-combo-8007</t>
  </si>
  <si>
    <t xml:space="preserve">8 oz Chicken Tikka + 4 oz Roasted Herb Potatoes  (build via Customized Meals on localfoodz.co)</t>
  </si>
  <si>
    <t xml:space="preserve">Custom LF Combo: 4 oz Roasted Herb Potatoes + 4 oz Fajita Veg Mix</t>
  </si>
  <si>
    <t xml:space="preserve">custom-combo-8008</t>
  </si>
  <si>
    <t xml:space="preserve">4 oz Roasted Herb Potatoes + 4 oz Fajita Veg Mix  (build via Customized Meals on localfoodz.co)</t>
  </si>
  <si>
    <t xml:space="preserve">Custom LF Combo: 4 oz Chicken Tikka + 8 oz Spanish Rice</t>
  </si>
  <si>
    <t xml:space="preserve">custom-combo-8009</t>
  </si>
  <si>
    <t xml:space="preserve">4 oz Chicken Tikka + 8 oz Spanish Rice  (build via Customized Meals on localfoodz.co)</t>
  </si>
  <si>
    <t xml:space="preserve">Custom LF Combo: 4 oz Teriyaki Chicken Thigh + 4 oz White Rice</t>
  </si>
  <si>
    <t xml:space="preserve">custom-combo-8010</t>
  </si>
  <si>
    <t xml:space="preserve">4 oz Teriyaki Chicken Thigh + 4 oz White Rice  (build via Customized Meals on localfoodz.co)</t>
  </si>
  <si>
    <t xml:space="preserve">Custom LF Combo: 4 oz Sousvide Chicken Breast + 4 oz Spanish Rice</t>
  </si>
  <si>
    <t xml:space="preserve">custom-combo-8011</t>
  </si>
  <si>
    <t xml:space="preserve">4 oz Sousvide Chicken Breast + 4 oz Spanish Rice  (build via Customized Meals on localfoodz.co)</t>
  </si>
  <si>
    <t xml:space="preserve">Custom LF Combo: 4 oz Smoked Paprika Chicken Breast + 8 oz White Rice</t>
  </si>
  <si>
    <t xml:space="preserve">custom-combo-8012</t>
  </si>
  <si>
    <t xml:space="preserve">4 oz Smoked Paprika Chicken Breast + 8 oz White Rice  (build via Customized Meals on localfoodz.co)</t>
  </si>
  <si>
    <t xml:space="preserve">Custom LF Combo: 4 oz Garlic Shrimp + 4 oz White Rice + 4 oz Spanish Rice</t>
  </si>
  <si>
    <t xml:space="preserve">custom-combo-8013</t>
  </si>
  <si>
    <t xml:space="preserve">4 oz Garlic Shrimp + 4 oz White Rice + 4 oz Spanish Rice  (build via Customized Meals on localfoodz.co)</t>
  </si>
  <si>
    <t xml:space="preserve">Custom LF Combo: 4 oz Teriyaki Chicken Breast + 4 oz Spanish Rice</t>
  </si>
  <si>
    <t xml:space="preserve">custom-combo-8014</t>
  </si>
  <si>
    <t xml:space="preserve">4 oz Teriyaki Chicken Breast + 4 oz Spanish Rice  (build via Customized Meals on localfoodz.co)</t>
  </si>
  <si>
    <t xml:space="preserve">Custom LF Combo: 4 oz Ginger Soy Tilapia + 4 oz Roasted Herb Potatoes</t>
  </si>
  <si>
    <t xml:space="preserve">custom-combo-8015</t>
  </si>
  <si>
    <t xml:space="preserve">4 oz Ginger Soy Tilapia + 4 oz Roasted Herb Potatoes  (build via Customized Meals on localfoodz.co)</t>
  </si>
  <si>
    <t xml:space="preserve">Custom LF Combo: 4 oz Teriyaki Chicken Thigh + 8 oz White Rice</t>
  </si>
  <si>
    <t xml:space="preserve">custom-combo-8016</t>
  </si>
  <si>
    <t xml:space="preserve">4 oz Teriyaki Chicken Thigh + 8 oz White Rice  (build via Customized Meals on localfoodz.co)</t>
  </si>
  <si>
    <t xml:space="preserve">Custom LF Combo: 4 oz Teriyaki Chicken Breast + 4 oz Roasted Herb Potatoes</t>
  </si>
  <si>
    <t xml:space="preserve">custom-combo-8017</t>
  </si>
  <si>
    <t xml:space="preserve">4 oz Teriyaki Chicken Breast + 4 oz Roasted Herb Potatoes  (build via Customized Meals on localfoodz.co)</t>
  </si>
  <si>
    <t xml:space="preserve">Custom LF Combo: 4 oz Sousvide Chicken Breast + 4 oz White Rice</t>
  </si>
  <si>
    <t xml:space="preserve">custom-combo-8018</t>
  </si>
  <si>
    <t xml:space="preserve">4 oz Sousvide Chicken Breast + 4 oz White Rice  (build via Customized Meals on localfoodz.co)</t>
  </si>
  <si>
    <t xml:space="preserve">Custom LF Combo: 4 oz Smoked Paprika Chicken Breast + 4 oz Brown Rice</t>
  </si>
  <si>
    <t xml:space="preserve">custom-combo-8019</t>
  </si>
  <si>
    <t xml:space="preserve">4 oz Smoked Paprika Chicken Breast + 4 oz Brown Rice  (build via Customized Meals on localfoodz.co)</t>
  </si>
  <si>
    <t xml:space="preserve">Custom LF Combo: 4 oz Teriyaki Chicken Breast + 4 oz Spanish Rice + 4 oz Fajita Veg Mix</t>
  </si>
  <si>
    <t xml:space="preserve">custom-combo-8020</t>
  </si>
  <si>
    <t xml:space="preserve">4 oz Teriyaki Chicken Breast + 4 oz Spanish Rice + 4 oz Fajita Veg Mix  (build via Customized Meals on localfoodz.co)</t>
  </si>
  <si>
    <t xml:space="preserve">Custom LF Combo: 4 oz Sousvide Chicken Breast + 4 oz Brown Rice</t>
  </si>
  <si>
    <t xml:space="preserve">custom-combo-8021</t>
  </si>
  <si>
    <t xml:space="preserve">4 oz Sousvide Chicken Breast + 4 oz Brown Rice  (build via Customized Meals on localfoodz.co)</t>
  </si>
  <si>
    <t xml:space="preserve">Custom LF Combo: 4 oz Mongolian Beef + 4 oz White Rice</t>
  </si>
  <si>
    <t xml:space="preserve">custom-combo-8022</t>
  </si>
  <si>
    <t xml:space="preserve">4 oz Mongolian Beef + 4 oz White Rice  (build via Customized Meals on localfoodz.co)</t>
  </si>
  <si>
    <t xml:space="preserve">Custom LF Combo: 4 oz Garlic Shrimp + 8 oz White Rice</t>
  </si>
  <si>
    <t xml:space="preserve">custom-combo-8023</t>
  </si>
  <si>
    <t xml:space="preserve">4 oz Garlic Shrimp + 8 oz White Rice  (build via Customized Meals on localfoodz.co)</t>
  </si>
  <si>
    <t xml:space="preserve">Custom LF Combo: 4 oz Smoked Paprika Chicken Breast + 8 oz Brown Rice</t>
  </si>
  <si>
    <t xml:space="preserve">custom-combo-8024</t>
  </si>
  <si>
    <t xml:space="preserve">4 oz Smoked Paprika Chicken Breast + 8 oz Brown Rice  (build via Customized Meals on localfoodz.co)</t>
  </si>
  <si>
    <t xml:space="preserve">Custom LF Combo: 4 oz Sousvide Chicken Breast + 4 oz Roasted Herb Potatoes</t>
  </si>
  <si>
    <t xml:space="preserve">custom-combo-8025</t>
  </si>
  <si>
    <t xml:space="preserve">4 oz Sousvide Chicken Breast + 4 oz Roasted Herb Potatoes  (build via Customized Meals on localfoodz.co)</t>
  </si>
  <si>
    <t xml:space="preserve">Custom LF Combo: 4 oz Smoked Paprika Chicken Breast + 4 oz Broccoli</t>
  </si>
  <si>
    <t xml:space="preserve">custom-combo-8026</t>
  </si>
  <si>
    <t xml:space="preserve">4 oz Smoked Paprika Chicken Breast + 4 oz Broccoli  (build via Customized Meals on localfoodz.co)</t>
  </si>
  <si>
    <t xml:space="preserve">Custom LF Combo: 4 oz Teriyaki Chicken Breast + 4 oz White Rice</t>
  </si>
  <si>
    <t xml:space="preserve">custom-combo-8027</t>
  </si>
  <si>
    <t xml:space="preserve">4 oz Teriyaki Chicken Breast + 4 oz White Rice  (build via Customized Meals on localfoodz.co)</t>
  </si>
  <si>
    <t xml:space="preserve">Custom LF Combo: 4 oz Teriyaki Chicken Breast + 4 oz Broccoli</t>
  </si>
  <si>
    <t xml:space="preserve">custom-combo-8028</t>
  </si>
  <si>
    <t xml:space="preserve">4 oz Teriyaki Chicken Breast + 4 oz Broccoli  (build via Customized Meals on localfoodz.co)</t>
  </si>
  <si>
    <t xml:space="preserve">Custom LF Combo: 4 oz Brussels Sprouts + 4 oz Garlic Baked Mushrooms</t>
  </si>
  <si>
    <t xml:space="preserve">custom-combo-8029</t>
  </si>
  <si>
    <t xml:space="preserve">4 oz Brussels Sprouts + 4 oz Garlic Baked Mushrooms  (build via Customized Meals on localfoodz.co)</t>
  </si>
  <si>
    <t xml:space="preserve">Custom LF Combo: 4 oz Sousvide Chicken Breast + 4 oz Brown Rice + 4 oz Spanish Rice</t>
  </si>
  <si>
    <t xml:space="preserve">custom-combo-8030</t>
  </si>
  <si>
    <t xml:space="preserve">4 oz Sousvide Chicken Breast + 4 oz Brown Rice + 4 oz Spanish Rice  (build via Customized Meals on localfoodz.co)</t>
  </si>
  <si>
    <t xml:space="preserve">Custom LF Combo: 4 oz Sousvide Chicken Thigh + 8 oz White Rice</t>
  </si>
  <si>
    <t xml:space="preserve">custom-combo-8031</t>
  </si>
  <si>
    <t xml:space="preserve">4 oz Sousvide Chicken Thigh + 8 oz White Rice  (build via Customized Meals on localfoodz.co)</t>
  </si>
  <si>
    <t xml:space="preserve">Custom LF Combo: 4 oz Ginger Soy Tilapia + 4 oz White Rice</t>
  </si>
  <si>
    <t xml:space="preserve">custom-combo-8032</t>
  </si>
  <si>
    <t xml:space="preserve">4 oz Ginger Soy Tilapia + 4 oz White Rice  (build via Customized Meals on localfoodz.co)</t>
  </si>
  <si>
    <t xml:space="preserve">Week</t>
  </si>
  <si>
    <t xml:space="preserve">Tab</t>
  </si>
  <si>
    <t xml:space="preserve">Calorie Target</t>
  </si>
  <si>
    <t xml:space="preserve">Phase</t>
  </si>
  <si>
    <t xml:space="preserve">Week 1 - 3500 cal</t>
  </si>
  <si>
    <t xml:space="preserve">Build / lean gain</t>
  </si>
  <si>
    <t xml:space="preserve">Week 2 - 3300 cal</t>
  </si>
  <si>
    <t xml:space="preserve">Week 3 - 3100 cal</t>
  </si>
  <si>
    <t xml:space="preserve">Week 4 - 2900 cal</t>
  </si>
  <si>
    <t xml:space="preserve">Week 5 - 2700 cal</t>
  </si>
  <si>
    <t xml:space="preserve">Maintenance to cut</t>
  </si>
  <si>
    <t xml:space="preserve">Week 6 - 2500 cal</t>
  </si>
  <si>
    <t xml:space="preserve">Week 7 - 2300 cal</t>
  </si>
  <si>
    <t xml:space="preserve">Week 8 - 2200 cal</t>
  </si>
  <si>
    <t xml:space="preserve">Cut</t>
  </si>
  <si>
    <t xml:space="preserve">Week 9 - 2100 cal</t>
  </si>
  <si>
    <t xml:space="preserve">Week 10 - 2000 low (RF)</t>
  </si>
  <si>
    <t xml:space="preserve">Refeed block</t>
  </si>
  <si>
    <t xml:space="preserve">Week 11 - 1900 low (RF)</t>
  </si>
  <si>
    <t xml:space="preserve">Week 12 - 1800 low (RF)</t>
  </si>
  <si>
    <t xml:space="preserve">Week 13 - 1750 low (RF)</t>
  </si>
  <si>
    <t xml:space="preserve">Week 14 - 1700 low (RF)</t>
  </si>
  <si>
    <t xml:space="preserve">Week 1</t>
  </si>
  <si>
    <t xml:space="preserve">Calorie target: 3500 cal</t>
  </si>
  <si>
    <t xml:space="preserve">Macros: 262P / 350C / 117F  (3:4:3 calorie split)</t>
  </si>
  <si>
    <t xml:space="preserve">Day</t>
  </si>
  <si>
    <t xml:space="preserve">Meal</t>
  </si>
  <si>
    <t xml:space="preserve">Item</t>
  </si>
  <si>
    <t xml:space="preserve">Config</t>
  </si>
  <si>
    <t xml:space="preserve">P (g)</t>
  </si>
  <si>
    <t xml:space="preserve">C (g)</t>
  </si>
  <si>
    <t xml:space="preserve">F (g)</t>
  </si>
  <si>
    <t xml:space="preserve">Mon</t>
  </si>
  <si>
    <t xml:space="preserve">Meal 1</t>
  </si>
  <si>
    <t xml:space="preserve">Meal 2</t>
  </si>
  <si>
    <t xml:space="preserve">Meal 3</t>
  </si>
  <si>
    <t xml:space="preserve">Meal 4</t>
  </si>
  <si>
    <t xml:space="preserve">Meal 5</t>
  </si>
  <si>
    <t xml:space="preserve">Meal 6</t>
  </si>
  <si>
    <t xml:space="preserve">Meal 7</t>
  </si>
  <si>
    <t xml:space="preserve">Meal 8</t>
  </si>
  <si>
    <t xml:space="preserve">DAY TOTAL (3500 target)</t>
  </si>
  <si>
    <t xml:space="preserve">Tue</t>
  </si>
  <si>
    <t xml:space="preserve">Wed</t>
  </si>
  <si>
    <t xml:space="preserve">Meal 9</t>
  </si>
  <si>
    <t xml:space="preserve">Thu</t>
  </si>
  <si>
    <t xml:space="preserve">Fri</t>
  </si>
  <si>
    <t xml:space="preserve">Sat</t>
  </si>
  <si>
    <t xml:space="preserve">Sun</t>
  </si>
  <si>
    <t xml:space="preserve">WEEK AVERAGE / DAY</t>
  </si>
  <si>
    <t xml:space="preserve">Week 2</t>
  </si>
  <si>
    <t xml:space="preserve">Calorie target: 3300 cal</t>
  </si>
  <si>
    <t xml:space="preserve">Macros: 248P / 330C / 110F  (3:4:3 calorie split)</t>
  </si>
  <si>
    <t xml:space="preserve">DAY TOTAL (3300 target)</t>
  </si>
  <si>
    <t xml:space="preserve">Week 3</t>
  </si>
  <si>
    <t xml:space="preserve">Calorie target: 3100 cal</t>
  </si>
  <si>
    <t xml:space="preserve">Macros: 232P / 310C / 103F  (3:4:3 calorie split)</t>
  </si>
  <si>
    <t xml:space="preserve">DAY TOTAL (3100 target)</t>
  </si>
  <si>
    <t xml:space="preserve">Week 4</t>
  </si>
  <si>
    <t xml:space="preserve">Calorie target: 2900 cal</t>
  </si>
  <si>
    <t xml:space="preserve">Macros: 218P / 290C / 97F  (3:4:3 calorie split)</t>
  </si>
  <si>
    <t xml:space="preserve">DAY TOTAL (2900 target)</t>
  </si>
  <si>
    <t xml:space="preserve">Week 5</t>
  </si>
  <si>
    <t xml:space="preserve">Calorie target: 2700 cal</t>
  </si>
  <si>
    <t xml:space="preserve">Macros: 202P / 270C / 90F  (3:4:3 calorie split)</t>
  </si>
  <si>
    <t xml:space="preserve">DAY TOTAL (2700 target)</t>
  </si>
  <si>
    <t xml:space="preserve">Week 6</t>
  </si>
  <si>
    <t xml:space="preserve">Calorie target: 2500 cal</t>
  </si>
  <si>
    <t xml:space="preserve">Macros: 188P / 250C / 83F  (3:4:3 calorie split)</t>
  </si>
  <si>
    <t xml:space="preserve">DAY TOTAL (2500 target)</t>
  </si>
  <si>
    <t xml:space="preserve">Week 7</t>
  </si>
  <si>
    <t xml:space="preserve">Calorie target: 2300 cal</t>
  </si>
  <si>
    <t xml:space="preserve">Macros: 172P / 230C / 77F  (3:4:3 calorie split)</t>
  </si>
  <si>
    <t xml:space="preserve">DAY TOTAL (2300 target)</t>
  </si>
  <si>
    <t xml:space="preserve">Week 8</t>
  </si>
  <si>
    <t xml:space="preserve">Calorie target: 2200 cal</t>
  </si>
  <si>
    <t xml:space="preserve">Macros: 165P / 220C / 73F  (3:4:3 calorie split)</t>
  </si>
  <si>
    <t xml:space="preserve">DAY TOTAL (2200 target)</t>
  </si>
  <si>
    <t xml:space="preserve">Week 9</t>
  </si>
  <si>
    <t xml:space="preserve">Calorie target: 2100 cal</t>
  </si>
  <si>
    <t xml:space="preserve">Macros: 158P / 210C / 70F  (3:4:3 calorie split)</t>
  </si>
  <si>
    <t xml:space="preserve">DAY TOTAL (2100 target)</t>
  </si>
  <si>
    <t xml:space="preserve">Week 10</t>
  </si>
  <si>
    <t xml:space="preserve">Calorie target: 2000 cal</t>
  </si>
  <si>
    <t xml:space="preserve">Macros: 150P / 200C / 67F  (3:4:3 calorie split)</t>
  </si>
  <si>
    <t xml:space="preserve">Refeed block: 6 low days + 1 refeed day at 2800 cal.</t>
  </si>
  <si>
    <t xml:space="preserve">DAY TOTAL (2000 target)</t>
  </si>
  <si>
    <t xml:space="preserve">DAY TOTAL (2800 target)</t>
  </si>
  <si>
    <t xml:space="preserve">CUT DAY AVG (Mon-Sat)</t>
  </si>
  <si>
    <t xml:space="preserve">REFEED DAY (Sun)</t>
  </si>
  <si>
    <t xml:space="preserve">Week 11</t>
  </si>
  <si>
    <t xml:space="preserve">Calorie target: 1900 cal</t>
  </si>
  <si>
    <t xml:space="preserve">Macros: 142P / 190C / 63F  (3:4:3 calorie split)</t>
  </si>
  <si>
    <t xml:space="preserve">DAY TOTAL (1900 target)</t>
  </si>
  <si>
    <t xml:space="preserve">Week 12</t>
  </si>
  <si>
    <t xml:space="preserve">Calorie target: 1800 cal</t>
  </si>
  <si>
    <t xml:space="preserve">Macros: 135P / 180C / 60F  (3:4:3 calorie split)</t>
  </si>
  <si>
    <t xml:space="preserve">DAY TOTAL (1800 target)</t>
  </si>
  <si>
    <t xml:space="preserve">Week 13</t>
  </si>
  <si>
    <t xml:space="preserve">Calorie target: 1750 cal</t>
  </si>
  <si>
    <t xml:space="preserve">Macros: 131P / 175C / 58F  (3:4:3 calorie split)</t>
  </si>
  <si>
    <t xml:space="preserve">DAY TOTAL (1750 target)</t>
  </si>
  <si>
    <t xml:space="preserve">Week 14</t>
  </si>
  <si>
    <t xml:space="preserve">Calorie target: 1700 cal</t>
  </si>
  <si>
    <t xml:space="preserve">Macros: 128P / 170C / 57F  (3:4:3 calorie split)</t>
  </si>
  <si>
    <t xml:space="preserve">DAY TOTAL (1700 target)</t>
  </si>
  <si>
    <t xml:space="preserve">Build Your Own Day</t>
  </si>
  <si>
    <t xml:space="preserve">Enter an item ID from the Meal Library in column C. Macros and config auto-fill via VLOOKUP.</t>
  </si>
  <si>
    <t xml:space="preserve">My Day</t>
  </si>
  <si>
    <t xml:space="preserve">DAY TOTAL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</si>
</sst>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8"/>
      <name val="Arial"/>
      <family val="0"/>
      <charset val="1"/>
    </font>
    <font>
      <i val="true"/>
      <sz val="11"/>
      <color rgb="FF595959"/>
      <name val="Arial"/>
      <family val="0"/>
      <charset val="1"/>
    </font>
    <font>
      <b val="true"/>
      <sz val="13"/>
      <color rgb="FF1F4E78"/>
      <name val="Arial"/>
      <family val="0"/>
      <charset val="1"/>
    </font>
    <font>
      <sz val="11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6"/>
      <color rgb="FF1F4E78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1"/>
      <color rgb="FF7F6000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0"/>
      <color rgb="FF59595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6.15" hidden="false" customHeight="false" outlineLevel="0" collapsed="false">
      <c r="A4" s="3" t="s">
        <v>2</v>
      </c>
    </row>
    <row r="5" customFormat="false" ht="37.5" hidden="false" customHeight="true" outlineLevel="0" collapsed="false">
      <c r="A5" s="4" t="s">
        <v>3</v>
      </c>
    </row>
    <row r="6" customFormat="false" ht="37.5" hidden="false" customHeight="true" outlineLevel="0" collapsed="false">
      <c r="A6" s="4" t="s">
        <v>4</v>
      </c>
    </row>
    <row r="7" customFormat="false" ht="37.5" hidden="false" customHeight="true" outlineLevel="0" collapsed="false">
      <c r="A7" s="4" t="s">
        <v>5</v>
      </c>
    </row>
    <row r="9" customFormat="false" ht="16.15" hidden="false" customHeight="false" outlineLevel="0" collapsed="false">
      <c r="A9" s="3" t="s">
        <v>6</v>
      </c>
    </row>
    <row r="10" customFormat="false" ht="37.5" hidden="false" customHeight="true" outlineLevel="0" collapsed="false">
      <c r="A10" s="4" t="s">
        <v>7</v>
      </c>
    </row>
    <row r="11" customFormat="false" ht="37.5" hidden="false" customHeight="true" outlineLevel="0" collapsed="false">
      <c r="A11" s="4" t="s">
        <v>8</v>
      </c>
    </row>
    <row r="13" customFormat="false" ht="16.15" hidden="false" customHeight="false" outlineLevel="0" collapsed="false">
      <c r="A13" s="3" t="s">
        <v>9</v>
      </c>
    </row>
    <row r="14" customFormat="false" ht="37.5" hidden="false" customHeight="true" outlineLevel="0" collapsed="false">
      <c r="A14" s="4" t="s">
        <v>10</v>
      </c>
    </row>
    <row r="15" customFormat="false" ht="37.5" hidden="false" customHeight="true" outlineLevel="0" collapsed="false">
      <c r="A15" s="4" t="s">
        <v>11</v>
      </c>
    </row>
    <row r="16" customFormat="false" ht="37.5" hidden="false" customHeight="true" outlineLevel="0" collapsed="false">
      <c r="A16" s="4" t="s">
        <v>12</v>
      </c>
    </row>
    <row r="17" customFormat="false" ht="37.5" hidden="false" customHeight="true" outlineLevel="0" collapsed="false">
      <c r="A17" s="4" t="s">
        <v>13</v>
      </c>
    </row>
    <row r="19" customFormat="false" ht="16.15" hidden="false" customHeight="false" outlineLevel="0" collapsed="false">
      <c r="A19" s="3" t="s">
        <v>14</v>
      </c>
    </row>
    <row r="20" customFormat="false" ht="37.5" hidden="false" customHeight="true" outlineLevel="0" collapsed="false">
      <c r="A20" s="4" t="s">
        <v>15</v>
      </c>
    </row>
    <row r="21" customFormat="false" ht="37.5" hidden="false" customHeight="true" outlineLevel="0" collapsed="false">
      <c r="A21" s="4" t="s">
        <v>16</v>
      </c>
    </row>
    <row r="22" customFormat="false" ht="37.5" hidden="false" customHeight="true" outlineLevel="0" collapsed="false">
      <c r="A22" s="4" t="s">
        <v>17</v>
      </c>
    </row>
    <row r="24" customFormat="false" ht="16.15" hidden="false" customHeight="false" outlineLevel="0" collapsed="false">
      <c r="A24" s="3" t="s">
        <v>18</v>
      </c>
    </row>
    <row r="25" customFormat="false" ht="37.5" hidden="false" customHeight="true" outlineLevel="0" collapsed="false">
      <c r="A25" s="4" t="s">
        <v>19</v>
      </c>
    </row>
    <row r="26" customFormat="false" ht="37.5" hidden="false" customHeight="true" outlineLevel="0" collapsed="false">
      <c r="A26" s="4" t="s">
        <v>20</v>
      </c>
    </row>
    <row r="27" customFormat="false" ht="37.5" hidden="false" customHeight="true" outlineLevel="0" collapsed="false">
      <c r="A27" s="4" t="s">
        <v>21</v>
      </c>
    </row>
    <row r="28" customFormat="false" ht="37.5" hidden="false" customHeight="true" outlineLevel="0" collapsed="false">
      <c r="A28" s="4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818</v>
      </c>
      <c r="C1" s="9" t="s">
        <v>819</v>
      </c>
      <c r="F1" s="9" t="s">
        <v>820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35.05" hidden="false" customHeight="false" outlineLevel="0" collapsed="false">
      <c r="A5" s="7" t="s">
        <v>780</v>
      </c>
      <c r="B5" s="7" t="s">
        <v>781</v>
      </c>
      <c r="C5" s="6" t="n">
        <v>105</v>
      </c>
      <c r="D5" s="7" t="str">
        <f aca="false">VLOOKUP(C5,'Meal Library'!$A$2:$I$237,2,FALSE())</f>
        <v>Hainan Chicken w/ Rice + Scallion</v>
      </c>
      <c r="E5" s="7" t="str">
        <f aca="false">VLOOKUP(C5,'Meal Library'!$A$2:$I$237,9,FALSE())</f>
        <v>6 oz Sousvide Chicken Breast + 6 oz White Rice + 6 oz Broccoli + 2 tbsp Ginger Scallion Sauce. Verified via Add-to-Cart gate.</v>
      </c>
      <c r="F5" s="6" t="n">
        <f aca="false">VLOOKUP(C5,'Meal Library'!$A$2:$I$237,4,FALSE())</f>
        <v>790</v>
      </c>
      <c r="G5" s="6" t="n">
        <f aca="false">VLOOKUP(C5,'Meal Library'!$A$2:$I$237,5,FALSE())</f>
        <v>61</v>
      </c>
      <c r="H5" s="6" t="n">
        <f aca="false">VLOOKUP(C5,'Meal Library'!$A$2:$I$237,6,FALSE())</f>
        <v>61</v>
      </c>
      <c r="I5" s="6" t="n">
        <f aca="false">VLOOKUP(C5,'Meal Library'!$A$2:$I$237,7,FALSE())</f>
        <v>34</v>
      </c>
    </row>
    <row r="6" customFormat="false" ht="23.85" hidden="false" customHeight="false" outlineLevel="0" collapsed="false">
      <c r="A6" s="7"/>
      <c r="B6" s="7" t="s">
        <v>782</v>
      </c>
      <c r="C6" s="6" t="n">
        <v>22</v>
      </c>
      <c r="D6" s="7" t="str">
        <f aca="false">VLOOKUP(C6,'Meal Library'!$A$2:$I$237,2,FALSE())</f>
        <v>Mongolian Beef</v>
      </c>
      <c r="E6" s="7" t="str">
        <f aca="false">VLOOKUP(C6,'Meal Library'!$A$2:$I$237,9,FALSE())</f>
        <v>6 oz Mongolian Beef + 6 oz White Rice (rice sold by oz). Verified via Add-to-Cart gate.</v>
      </c>
      <c r="F6" s="6" t="n">
        <f aca="false">VLOOKUP(C6,'Meal Library'!$A$2:$I$237,4,FALSE())</f>
        <v>720</v>
      </c>
      <c r="G6" s="6" t="n">
        <f aca="false">VLOOKUP(C6,'Meal Library'!$A$2:$I$237,5,FALSE())</f>
        <v>53</v>
      </c>
      <c r="H6" s="6" t="n">
        <f aca="false">VLOOKUP(C6,'Meal Library'!$A$2:$I$237,6,FALSE())</f>
        <v>65</v>
      </c>
      <c r="I6" s="6" t="n">
        <f aca="false">VLOOKUP(C6,'Meal Library'!$A$2:$I$237,7,FALSE())</f>
        <v>26</v>
      </c>
    </row>
    <row r="7" customFormat="false" ht="15" hidden="false" customHeight="false" outlineLevel="0" collapsed="false">
      <c r="A7" s="7"/>
      <c r="B7" s="7" t="s">
        <v>783</v>
      </c>
      <c r="C7" s="6" t="n">
        <v>96</v>
      </c>
      <c r="D7" s="7" t="str">
        <f aca="false">VLOOKUP(C7,'Meal Library'!$A$2:$I$237,2,FALSE())</f>
        <v>Pumpkin Muffins (2)</v>
      </c>
      <c r="E7" s="7" t="str">
        <f aca="false">VLOOKUP(C7,'Meal Library'!$A$2:$I$237,9,FALSE())</f>
        <v>2 muffins (smallest serving). Verified via Add-to-Cart gate.</v>
      </c>
      <c r="F7" s="6" t="n">
        <f aca="false">VLOOKUP(C7,'Meal Library'!$A$2:$I$237,4,FALSE())</f>
        <v>140</v>
      </c>
      <c r="G7" s="6" t="n">
        <f aca="false">VLOOKUP(C7,'Meal Library'!$A$2:$I$237,5,FALSE())</f>
        <v>12</v>
      </c>
      <c r="H7" s="6" t="n">
        <f aca="false">VLOOKUP(C7,'Meal Library'!$A$2:$I$237,6,FALSE())</f>
        <v>44</v>
      </c>
      <c r="I7" s="6" t="n">
        <f aca="false">VLOOKUP(C7,'Meal Library'!$A$2:$I$237,7,FALSE())</f>
        <v>8</v>
      </c>
    </row>
    <row r="8" customFormat="false" ht="15" hidden="false" customHeight="false" outlineLevel="0" collapsed="false">
      <c r="A8" s="7"/>
      <c r="B8" s="7" t="s">
        <v>784</v>
      </c>
      <c r="C8" s="6" t="n">
        <v>95</v>
      </c>
      <c r="D8" s="7" t="str">
        <f aca="false">VLOOKUP(C8,'Meal Library'!$A$2:$I$237,2,FALSE())</f>
        <v>Edamame</v>
      </c>
      <c r="E8" s="7" t="str">
        <f aca="false">VLOOKUP(C8,'Meal Library'!$A$2:$I$237,9,FALSE())</f>
        <v>Edamame (single-option dish)</v>
      </c>
      <c r="F8" s="6" t="n">
        <f aca="false">VLOOKUP(C8,'Meal Library'!$A$2:$I$237,4,FALSE())</f>
        <v>190</v>
      </c>
      <c r="G8" s="6" t="n">
        <f aca="false">VLOOKUP(C8,'Meal Library'!$A$2:$I$237,5,FALSE())</f>
        <v>18</v>
      </c>
      <c r="H8" s="6" t="n">
        <f aca="false">VLOOKUP(C8,'Meal Library'!$A$2:$I$237,6,FALSE())</f>
        <v>14</v>
      </c>
      <c r="I8" s="6" t="n">
        <f aca="false">VLOOKUP(C8,'Meal Library'!$A$2:$I$237,7,FALSE())</f>
        <v>8</v>
      </c>
    </row>
    <row r="9" customFormat="false" ht="23.85" hidden="false" customHeight="false" outlineLevel="0" collapsed="false">
      <c r="A9" s="7"/>
      <c r="B9" s="7" t="s">
        <v>785</v>
      </c>
      <c r="C9" s="6" t="n">
        <v>231</v>
      </c>
      <c r="D9" s="7" t="str">
        <f aca="false">VLOOKUP(C9,'Meal Library'!$A$2:$I$237,2,FALSE())</f>
        <v>Apple (1 cup)</v>
      </c>
      <c r="E9" s="7" t="str">
        <f aca="false">VLOOKUP(C9,'Meal Library'!$A$2:$I$237,9,FALSE())</f>
        <v>1 Cup sliced Apple from the Fruits menu. Verified via Add-to-Cart gate at localfoodz.co/menu/fruits.</v>
      </c>
      <c r="F9" s="6" t="n">
        <f aca="false">VLOOKUP(C9,'Meal Library'!$A$2:$I$237,4,FALSE())</f>
        <v>90</v>
      </c>
      <c r="G9" s="6" t="n">
        <f aca="false">VLOOKUP(C9,'Meal Library'!$A$2:$I$237,5,FALSE())</f>
        <v>0</v>
      </c>
      <c r="H9" s="6" t="n">
        <f aca="false">VLOOKUP(C9,'Meal Library'!$A$2:$I$237,6,FALSE())</f>
        <v>25</v>
      </c>
      <c r="I9" s="6" t="n">
        <f aca="false">VLOOKUP(C9,'Meal Library'!$A$2:$I$237,7,FALSE())</f>
        <v>0</v>
      </c>
    </row>
    <row r="10" customFormat="false" ht="23.85" hidden="false" customHeight="false" outlineLevel="0" collapsed="false">
      <c r="A10" s="7"/>
      <c r="B10" s="7" t="s">
        <v>786</v>
      </c>
      <c r="C10" s="6" t="n">
        <v>8000</v>
      </c>
      <c r="D10" s="7" t="str">
        <f aca="false">VLOOKUP(C10,'Meal Library'!$A$2:$I$237,2,FALSE())</f>
        <v>Custom LF Combo: 8 oz White Rice</v>
      </c>
      <c r="E10" s="7" t="str">
        <f aca="false">VLOOKUP(C10,'Meal Library'!$A$2:$I$237,9,FALSE())</f>
        <v>8 oz White Rice  (build via Customized Meals on localfoodz.co)</v>
      </c>
      <c r="F10" s="6" t="n">
        <f aca="false">VLOOKUP(C10,'Meal Library'!$A$2:$I$237,4,FALSE())</f>
        <v>300</v>
      </c>
      <c r="G10" s="6" t="n">
        <f aca="false">VLOOKUP(C10,'Meal Library'!$A$2:$I$237,5,FALSE())</f>
        <v>6</v>
      </c>
      <c r="H10" s="6" t="n">
        <f aca="false">VLOOKUP(C10,'Meal Library'!$A$2:$I$237,6,FALSE())</f>
        <v>64</v>
      </c>
      <c r="I10" s="6" t="n">
        <f aca="false">VLOOKUP(C10,'Meal Library'!$A$2:$I$237,7,FALSE())</f>
        <v>0</v>
      </c>
    </row>
    <row r="11" customFormat="false" ht="15" hidden="false" customHeight="false" outlineLevel="0" collapsed="false">
      <c r="A11" s="10" t="s">
        <v>780</v>
      </c>
      <c r="B11" s="10" t="s">
        <v>821</v>
      </c>
      <c r="C11" s="10"/>
      <c r="D11" s="10"/>
      <c r="E11" s="10"/>
      <c r="F11" s="10" t="n">
        <f aca="false">SUM(F5:F10)</f>
        <v>2230</v>
      </c>
      <c r="G11" s="10" t="n">
        <f aca="false">SUM(G5:G10)</f>
        <v>150</v>
      </c>
      <c r="H11" s="10" t="n">
        <f aca="false">SUM(H5:H10)</f>
        <v>273</v>
      </c>
      <c r="I11" s="10" t="n">
        <f aca="false">SUM(I5:I10)</f>
        <v>76</v>
      </c>
    </row>
    <row r="13" customFormat="false" ht="23.85" hidden="false" customHeight="false" outlineLevel="0" collapsed="false">
      <c r="A13" s="7" t="s">
        <v>790</v>
      </c>
      <c r="B13" s="7" t="s">
        <v>781</v>
      </c>
      <c r="C13" s="6" t="n">
        <v>22</v>
      </c>
      <c r="D13" s="7" t="str">
        <f aca="false">VLOOKUP(C13,'Meal Library'!$A$2:$I$237,2,FALSE())</f>
        <v>Mongolian Beef</v>
      </c>
      <c r="E13" s="7" t="str">
        <f aca="false">VLOOKUP(C13,'Meal Library'!$A$2:$I$237,9,FALSE())</f>
        <v>6 oz Mongolian Beef + 6 oz White Rice (rice sold by oz). Verified via Add-to-Cart gate.</v>
      </c>
      <c r="F13" s="6" t="n">
        <f aca="false">VLOOKUP(C13,'Meal Library'!$A$2:$I$237,4,FALSE())</f>
        <v>720</v>
      </c>
      <c r="G13" s="6" t="n">
        <f aca="false">VLOOKUP(C13,'Meal Library'!$A$2:$I$237,5,FALSE())</f>
        <v>53</v>
      </c>
      <c r="H13" s="6" t="n">
        <f aca="false">VLOOKUP(C13,'Meal Library'!$A$2:$I$237,6,FALSE())</f>
        <v>65</v>
      </c>
      <c r="I13" s="6" t="n">
        <f aca="false">VLOOKUP(C13,'Meal Library'!$A$2:$I$237,7,FALSE())</f>
        <v>26</v>
      </c>
    </row>
    <row r="14" customFormat="false" ht="23.85" hidden="false" customHeight="false" outlineLevel="0" collapsed="false">
      <c r="A14" s="7"/>
      <c r="B14" s="7" t="s">
        <v>782</v>
      </c>
      <c r="C14" s="6" t="n">
        <v>33</v>
      </c>
      <c r="D14" s="7" t="str">
        <f aca="false">VLOOKUP(C14,'Meal Library'!$A$2:$I$237,2,FALSE())</f>
        <v>Chicken Quesadilla</v>
      </c>
      <c r="E14" s="7" t="str">
        <f aca="false">VLOOKUP(C14,'Meal Library'!$A$2:$I$237,9,FALSE())</f>
        <v>Chicken Quesadilla + 2 tbsp Sour Cream + 2 oz Guacamole. Verified via Add-to-Cart gate.</v>
      </c>
      <c r="F14" s="6" t="n">
        <f aca="false">VLOOKUP(C14,'Meal Library'!$A$2:$I$237,4,FALSE())</f>
        <v>890</v>
      </c>
      <c r="G14" s="6" t="n">
        <f aca="false">VLOOKUP(C14,'Meal Library'!$A$2:$I$237,5,FALSE())</f>
        <v>66</v>
      </c>
      <c r="H14" s="6" t="n">
        <f aca="false">VLOOKUP(C14,'Meal Library'!$A$2:$I$237,6,FALSE())</f>
        <v>76</v>
      </c>
      <c r="I14" s="6" t="n">
        <f aca="false">VLOOKUP(C14,'Meal Library'!$A$2:$I$237,7,FALSE())</f>
        <v>35</v>
      </c>
    </row>
    <row r="15" customFormat="false" ht="23.85" hidden="false" customHeight="false" outlineLevel="0" collapsed="false">
      <c r="A15" s="7"/>
      <c r="B15" s="7" t="s">
        <v>783</v>
      </c>
      <c r="C15" s="6" t="n">
        <v>232</v>
      </c>
      <c r="D15" s="7" t="str">
        <f aca="false">VLOOKUP(C15,'Meal Library'!$A$2:$I$237,2,FALSE())</f>
        <v>Orange (1 cup)</v>
      </c>
      <c r="E15" s="7" t="str">
        <f aca="false">VLOOKUP(C15,'Meal Library'!$A$2:$I$237,9,FALSE())</f>
        <v>1 Cup Orange segments from the Fruits menu. Verified via Add-to-Cart gate at localfoodz.co/menu/fruits.</v>
      </c>
      <c r="F15" s="6" t="n">
        <f aca="false">VLOOKUP(C15,'Meal Library'!$A$2:$I$237,4,FALSE())</f>
        <v>70</v>
      </c>
      <c r="G15" s="6" t="n">
        <f aca="false">VLOOKUP(C15,'Meal Library'!$A$2:$I$237,5,FALSE())</f>
        <v>1</v>
      </c>
      <c r="H15" s="6" t="n">
        <f aca="false">VLOOKUP(C15,'Meal Library'!$A$2:$I$237,6,FALSE())</f>
        <v>17</v>
      </c>
      <c r="I15" s="6" t="n">
        <f aca="false">VLOOKUP(C15,'Meal Library'!$A$2:$I$237,7,FALSE())</f>
        <v>0</v>
      </c>
    </row>
    <row r="16" customFormat="false" ht="23.85" hidden="false" customHeight="false" outlineLevel="0" collapsed="false">
      <c r="A16" s="7"/>
      <c r="B16" s="7" t="s">
        <v>784</v>
      </c>
      <c r="C16" s="6" t="n">
        <v>230</v>
      </c>
      <c r="D16" s="7" t="str">
        <f aca="false">VLOOKUP(C16,'Meal Library'!$A$2:$I$237,2,FALSE())</f>
        <v>Banana (1 piece)</v>
      </c>
      <c r="E16" s="7" t="str">
        <f aca="false">VLOOKUP(C16,'Meal Library'!$A$2:$I$237,9,FALSE())</f>
        <v>1 Banana from the Fruits menu. Verified via Add-to-Cart gate at localfoodz.co/menu/fruits.</v>
      </c>
      <c r="F16" s="6" t="n">
        <f aca="false">VLOOKUP(C16,'Meal Library'!$A$2:$I$237,4,FALSE())</f>
        <v>110</v>
      </c>
      <c r="G16" s="6" t="n">
        <f aca="false">VLOOKUP(C16,'Meal Library'!$A$2:$I$237,5,FALSE())</f>
        <v>1</v>
      </c>
      <c r="H16" s="6" t="n">
        <f aca="false">VLOOKUP(C16,'Meal Library'!$A$2:$I$237,6,FALSE())</f>
        <v>27</v>
      </c>
      <c r="I16" s="6" t="n">
        <f aca="false">VLOOKUP(C16,'Meal Library'!$A$2:$I$237,7,FALSE())</f>
        <v>0</v>
      </c>
    </row>
    <row r="17" customFormat="false" ht="23.85" hidden="false" customHeight="false" outlineLevel="0" collapsed="false">
      <c r="A17" s="7"/>
      <c r="B17" s="7" t="s">
        <v>785</v>
      </c>
      <c r="C17" s="6" t="n">
        <v>8028</v>
      </c>
      <c r="D17" s="7" t="str">
        <f aca="false">VLOOKUP(C17,'Meal Library'!$A$2:$I$237,2,FALSE())</f>
        <v>Custom LF Combo: 4 oz Teriyaki Chicken Breast + 4 oz Broccoli</v>
      </c>
      <c r="E17" s="7" t="str">
        <f aca="false">VLOOKUP(C17,'Meal Library'!$A$2:$I$237,9,FALSE())</f>
        <v>4 oz Teriyaki Chicken Breast + 4 oz Broccoli  (build via Customized Meals on localfoodz.co)</v>
      </c>
      <c r="F17" s="6" t="n">
        <f aca="false">VLOOKUP(C17,'Meal Library'!$A$2:$I$237,4,FALSE())</f>
        <v>230</v>
      </c>
      <c r="G17" s="6" t="n">
        <f aca="false">VLOOKUP(C17,'Meal Library'!$A$2:$I$237,5,FALSE())</f>
        <v>38</v>
      </c>
      <c r="H17" s="6" t="n">
        <f aca="false">VLOOKUP(C17,'Meal Library'!$A$2:$I$237,6,FALSE())</f>
        <v>12</v>
      </c>
      <c r="I17" s="6" t="n">
        <f aca="false">VLOOKUP(C17,'Meal Library'!$A$2:$I$237,7,FALSE())</f>
        <v>3.5</v>
      </c>
    </row>
    <row r="18" customFormat="false" ht="15" hidden="false" customHeight="false" outlineLevel="0" collapsed="false">
      <c r="A18" s="7"/>
      <c r="B18" s="7" t="s">
        <v>786</v>
      </c>
      <c r="C18" s="6" t="n">
        <v>620</v>
      </c>
      <c r="D18" s="7" t="str">
        <f aca="false">VLOOKUP(C18,'Meal Library'!$A$2:$I$237,2,FALSE())</f>
        <v>CM Garlic Shrimp (4oz)</v>
      </c>
      <c r="E18" s="7" t="str">
        <f aca="false">VLOOKUP(C18,'Meal Library'!$A$2:$I$237,9,FALSE())</f>
        <v>4 oz Garlic Shrimp from Customized Meals</v>
      </c>
      <c r="F18" s="6" t="n">
        <f aca="false">VLOOKUP(C18,'Meal Library'!$A$2:$I$237,4,FALSE())</f>
        <v>90</v>
      </c>
      <c r="G18" s="6" t="n">
        <f aca="false">VLOOKUP(C18,'Meal Library'!$A$2:$I$237,5,FALSE())</f>
        <v>16</v>
      </c>
      <c r="H18" s="6" t="n">
        <f aca="false">VLOOKUP(C18,'Meal Library'!$A$2:$I$237,6,FALSE())</f>
        <v>2</v>
      </c>
      <c r="I18" s="6" t="n">
        <f aca="false">VLOOKUP(C18,'Meal Library'!$A$2:$I$237,7,FALSE())</f>
        <v>1</v>
      </c>
    </row>
    <row r="19" customFormat="false" ht="15" hidden="false" customHeight="false" outlineLevel="0" collapsed="false">
      <c r="A19" s="10" t="s">
        <v>790</v>
      </c>
      <c r="B19" s="10" t="s">
        <v>821</v>
      </c>
      <c r="C19" s="10"/>
      <c r="D19" s="10"/>
      <c r="E19" s="10"/>
      <c r="F19" s="10" t="n">
        <f aca="false">SUM(F13:F18)</f>
        <v>2110</v>
      </c>
      <c r="G19" s="10" t="n">
        <f aca="false">SUM(G13:G18)</f>
        <v>175</v>
      </c>
      <c r="H19" s="10" t="n">
        <f aca="false">SUM(H13:H18)</f>
        <v>199</v>
      </c>
      <c r="I19" s="10" t="n">
        <f aca="false">SUM(I13:I18)</f>
        <v>65.5</v>
      </c>
    </row>
    <row r="21" customFormat="false" ht="35.05" hidden="false" customHeight="false" outlineLevel="0" collapsed="false">
      <c r="A21" s="7" t="s">
        <v>791</v>
      </c>
      <c r="B21" s="7" t="s">
        <v>781</v>
      </c>
      <c r="C21" s="6" t="n">
        <v>49</v>
      </c>
      <c r="D21" s="7" t="str">
        <f aca="false">VLOOKUP(C21,'Meal Library'!$A$2:$I$237,2,FALSE())</f>
        <v>Steak, Quinoa, Asparagus, Chimichurri</v>
      </c>
      <c r="E21" s="7" t="str">
        <f aca="false">VLOOKUP(C21,'Meal Library'!$A$2:$I$237,9,FALSE())</f>
        <v>6 oz Garlic Steak + 1 cup Quinoa + 6 oz Lemon Zested Asparagus + 2 tbsp Chimichurri Sauce. Verified via Add-to-Cart gate.</v>
      </c>
      <c r="F21" s="6" t="n">
        <f aca="false">VLOOKUP(C21,'Meal Library'!$A$2:$I$237,4,FALSE())</f>
        <v>710</v>
      </c>
      <c r="G21" s="6" t="n">
        <f aca="false">VLOOKUP(C21,'Meal Library'!$A$2:$I$237,5,FALSE())</f>
        <v>63</v>
      </c>
      <c r="H21" s="6" t="n">
        <f aca="false">VLOOKUP(C21,'Meal Library'!$A$2:$I$237,6,FALSE())</f>
        <v>48</v>
      </c>
      <c r="I21" s="6" t="n">
        <f aca="false">VLOOKUP(C21,'Meal Library'!$A$2:$I$237,7,FALSE())</f>
        <v>32</v>
      </c>
    </row>
    <row r="22" customFormat="false" ht="35.05" hidden="false" customHeight="false" outlineLevel="0" collapsed="false">
      <c r="A22" s="7"/>
      <c r="B22" s="7" t="s">
        <v>782</v>
      </c>
      <c r="C22" s="6" t="n">
        <v>78</v>
      </c>
      <c r="D22" s="7" t="str">
        <f aca="false">VLOOKUP(C22,'Meal Library'!$A$2:$I$237,2,FALSE())</f>
        <v>Oven-Baked Chicken Parmesan</v>
      </c>
      <c r="E22" s="7" t="str">
        <f aca="false">VLOOKUP(C22,'Meal Library'!$A$2:$I$237,9,FALSE())</f>
        <v>1 unit Chicken Parmesan + 3 oz Broccoli &amp; Carrots (no pasta — whole wheat breading on chicken). Verified via Add-to-Cart gate.</v>
      </c>
      <c r="F22" s="6" t="n">
        <f aca="false">VLOOKUP(C22,'Meal Library'!$A$2:$I$237,4,FALSE())</f>
        <v>780</v>
      </c>
      <c r="G22" s="6" t="n">
        <f aca="false">VLOOKUP(C22,'Meal Library'!$A$2:$I$237,5,FALSE())</f>
        <v>71</v>
      </c>
      <c r="H22" s="6" t="n">
        <f aca="false">VLOOKUP(C22,'Meal Library'!$A$2:$I$237,6,FALSE())</f>
        <v>64</v>
      </c>
      <c r="I22" s="6" t="n">
        <f aca="false">VLOOKUP(C22,'Meal Library'!$A$2:$I$237,7,FALSE())</f>
        <v>26</v>
      </c>
    </row>
    <row r="23" customFormat="false" ht="23.85" hidden="false" customHeight="false" outlineLevel="0" collapsed="false">
      <c r="A23" s="7"/>
      <c r="B23" s="7" t="s">
        <v>783</v>
      </c>
      <c r="C23" s="6" t="n">
        <v>124</v>
      </c>
      <c r="D23" s="7" t="str">
        <f aca="false">VLOOKUP(C23,'Meal Library'!$A$2:$I$237,2,FALSE())</f>
        <v>Vegan Meatballs w/ Pasta Marinara</v>
      </c>
      <c r="E23" s="7" t="str">
        <f aca="false">VLOOKUP(C23,'Meal Library'!$A$2:$I$237,9,FALSE())</f>
        <v>6 Vegan Meatballs + 6 oz Whole Wheat Penne + 1 cup Marinara + .25 oz Parmesan. Verified via Add-to-Cart gate.</v>
      </c>
      <c r="F23" s="6" t="n">
        <f aca="false">VLOOKUP(C23,'Meal Library'!$A$2:$I$237,4,FALSE())</f>
        <v>650</v>
      </c>
      <c r="G23" s="6" t="n">
        <f aca="false">VLOOKUP(C23,'Meal Library'!$A$2:$I$237,5,FALSE())</f>
        <v>39</v>
      </c>
      <c r="H23" s="6" t="n">
        <f aca="false">VLOOKUP(C23,'Meal Library'!$A$2:$I$237,6,FALSE())</f>
        <v>77</v>
      </c>
      <c r="I23" s="6" t="n">
        <f aca="false">VLOOKUP(C23,'Meal Library'!$A$2:$I$237,7,FALSE())</f>
        <v>24</v>
      </c>
    </row>
    <row r="24" customFormat="false" ht="15" hidden="false" customHeight="false" outlineLevel="0" collapsed="false">
      <c r="A24" s="7"/>
      <c r="B24" s="7" t="s">
        <v>784</v>
      </c>
      <c r="C24" s="6" t="n">
        <v>650</v>
      </c>
      <c r="D24" s="7" t="str">
        <f aca="false">VLOOKUP(C24,'Meal Library'!$A$2:$I$237,2,FALSE())</f>
        <v>CM Brown Rice (4oz)</v>
      </c>
      <c r="E24" s="7" t="str">
        <f aca="false">VLOOKUP(C24,'Meal Library'!$A$2:$I$237,9,FALSE())</f>
        <v>4 oz Brown Rice from Customized Meals</v>
      </c>
      <c r="F24" s="6" t="n">
        <f aca="false">VLOOKUP(C24,'Meal Library'!$A$2:$I$237,4,FALSE())</f>
        <v>130</v>
      </c>
      <c r="G24" s="6" t="n">
        <f aca="false">VLOOKUP(C24,'Meal Library'!$A$2:$I$237,5,FALSE())</f>
        <v>3</v>
      </c>
      <c r="H24" s="6" t="n">
        <f aca="false">VLOOKUP(C24,'Meal Library'!$A$2:$I$237,6,FALSE())</f>
        <v>27</v>
      </c>
      <c r="I24" s="6" t="n">
        <f aca="false">VLOOKUP(C24,'Meal Library'!$A$2:$I$237,7,FALSE())</f>
        <v>1</v>
      </c>
    </row>
    <row r="25" customFormat="false" ht="15" hidden="false" customHeight="false" outlineLevel="0" collapsed="false">
      <c r="A25" s="10" t="s">
        <v>791</v>
      </c>
      <c r="B25" s="10" t="s">
        <v>821</v>
      </c>
      <c r="C25" s="10"/>
      <c r="D25" s="10"/>
      <c r="E25" s="10"/>
      <c r="F25" s="10" t="n">
        <f aca="false">SUM(F21:F24)</f>
        <v>2270</v>
      </c>
      <c r="G25" s="10" t="n">
        <f aca="false">SUM(G21:G24)</f>
        <v>176</v>
      </c>
      <c r="H25" s="10" t="n">
        <f aca="false">SUM(H21:H24)</f>
        <v>216</v>
      </c>
      <c r="I25" s="10" t="n">
        <f aca="false">SUM(I21:I24)</f>
        <v>83</v>
      </c>
    </row>
    <row r="27" customFormat="false" ht="35.05" hidden="false" customHeight="false" outlineLevel="0" collapsed="false">
      <c r="A27" s="7" t="s">
        <v>793</v>
      </c>
      <c r="B27" s="7" t="s">
        <v>781</v>
      </c>
      <c r="C27" s="6" t="n">
        <v>49</v>
      </c>
      <c r="D27" s="7" t="str">
        <f aca="false">VLOOKUP(C27,'Meal Library'!$A$2:$I$237,2,FALSE())</f>
        <v>Steak, Quinoa, Asparagus, Chimichurri</v>
      </c>
      <c r="E27" s="7" t="str">
        <f aca="false">VLOOKUP(C27,'Meal Library'!$A$2:$I$237,9,FALSE())</f>
        <v>6 oz Garlic Steak + 1 cup Quinoa + 6 oz Lemon Zested Asparagus + 2 tbsp Chimichurri Sauce. Verified via Add-to-Cart gate.</v>
      </c>
      <c r="F27" s="6" t="n">
        <f aca="false">VLOOKUP(C27,'Meal Library'!$A$2:$I$237,4,FALSE())</f>
        <v>710</v>
      </c>
      <c r="G27" s="6" t="n">
        <f aca="false">VLOOKUP(C27,'Meal Library'!$A$2:$I$237,5,FALSE())</f>
        <v>63</v>
      </c>
      <c r="H27" s="6" t="n">
        <f aca="false">VLOOKUP(C27,'Meal Library'!$A$2:$I$237,6,FALSE())</f>
        <v>48</v>
      </c>
      <c r="I27" s="6" t="n">
        <f aca="false">VLOOKUP(C27,'Meal Library'!$A$2:$I$237,7,FALSE())</f>
        <v>32</v>
      </c>
    </row>
    <row r="28" customFormat="false" ht="35.05" hidden="false" customHeight="false" outlineLevel="0" collapsed="false">
      <c r="A28" s="7"/>
      <c r="B28" s="7" t="s">
        <v>782</v>
      </c>
      <c r="C28" s="6" t="n">
        <v>78</v>
      </c>
      <c r="D28" s="7" t="str">
        <f aca="false">VLOOKUP(C28,'Meal Library'!$A$2:$I$237,2,FALSE())</f>
        <v>Oven-Baked Chicken Parmesan</v>
      </c>
      <c r="E28" s="7" t="str">
        <f aca="false">VLOOKUP(C28,'Meal Library'!$A$2:$I$237,9,FALSE())</f>
        <v>1 unit Chicken Parmesan + 3 oz Broccoli &amp; Carrots (no pasta — whole wheat breading on chicken). Verified via Add-to-Cart gate.</v>
      </c>
      <c r="F28" s="6" t="n">
        <f aca="false">VLOOKUP(C28,'Meal Library'!$A$2:$I$237,4,FALSE())</f>
        <v>780</v>
      </c>
      <c r="G28" s="6" t="n">
        <f aca="false">VLOOKUP(C28,'Meal Library'!$A$2:$I$237,5,FALSE())</f>
        <v>71</v>
      </c>
      <c r="H28" s="6" t="n">
        <f aca="false">VLOOKUP(C28,'Meal Library'!$A$2:$I$237,6,FALSE())</f>
        <v>64</v>
      </c>
      <c r="I28" s="6" t="n">
        <f aca="false">VLOOKUP(C28,'Meal Library'!$A$2:$I$237,7,FALSE())</f>
        <v>26</v>
      </c>
    </row>
    <row r="29" customFormat="false" ht="15" hidden="false" customHeight="false" outlineLevel="0" collapsed="false">
      <c r="A29" s="7"/>
      <c r="B29" s="7" t="s">
        <v>783</v>
      </c>
      <c r="C29" s="6" t="n">
        <v>91</v>
      </c>
      <c r="D29" s="7" t="str">
        <f aca="false">VLOOKUP(C29,'Meal Library'!$A$2:$I$237,2,FALSE())</f>
        <v>Turkey &amp; Swiss Sandwich</v>
      </c>
      <c r="E29" s="7" t="str">
        <f aca="false">VLOOKUP(C29,'Meal Library'!$A$2:$I$237,9,FALSE())</f>
        <v>Turkey &amp; Swiss Sandwich (single-option dish)</v>
      </c>
      <c r="F29" s="6" t="n">
        <f aca="false">VLOOKUP(C29,'Meal Library'!$A$2:$I$237,4,FALSE())</f>
        <v>640</v>
      </c>
      <c r="G29" s="6" t="n">
        <f aca="false">VLOOKUP(C29,'Meal Library'!$A$2:$I$237,5,FALSE())</f>
        <v>35</v>
      </c>
      <c r="H29" s="6" t="n">
        <f aca="false">VLOOKUP(C29,'Meal Library'!$A$2:$I$237,6,FALSE())</f>
        <v>104</v>
      </c>
      <c r="I29" s="6" t="n">
        <f aca="false">VLOOKUP(C29,'Meal Library'!$A$2:$I$237,7,FALSE())</f>
        <v>9</v>
      </c>
    </row>
    <row r="30" customFormat="false" ht="15" hidden="false" customHeight="false" outlineLevel="0" collapsed="false">
      <c r="A30" s="7"/>
      <c r="B30" s="7" t="s">
        <v>784</v>
      </c>
      <c r="C30" s="6" t="n">
        <v>662</v>
      </c>
      <c r="D30" s="7" t="str">
        <f aca="false">VLOOKUP(C30,'Meal Library'!$A$2:$I$237,2,FALSE())</f>
        <v>CM Fajita Veg Mix (4oz)</v>
      </c>
      <c r="E30" s="7" t="str">
        <f aca="false">VLOOKUP(C30,'Meal Library'!$A$2:$I$237,9,FALSE())</f>
        <v>4 oz Fajita Veg Mix from Customized Meals</v>
      </c>
      <c r="F30" s="6" t="n">
        <f aca="false">VLOOKUP(C30,'Meal Library'!$A$2:$I$237,4,FALSE())</f>
        <v>80</v>
      </c>
      <c r="G30" s="6" t="n">
        <f aca="false">VLOOKUP(C30,'Meal Library'!$A$2:$I$237,5,FALSE())</f>
        <v>2</v>
      </c>
      <c r="H30" s="6" t="n">
        <f aca="false">VLOOKUP(C30,'Meal Library'!$A$2:$I$237,6,FALSE())</f>
        <v>13</v>
      </c>
      <c r="I30" s="6" t="n">
        <f aca="false">VLOOKUP(C30,'Meal Library'!$A$2:$I$237,7,FALSE())</f>
        <v>3</v>
      </c>
    </row>
    <row r="31" customFormat="false" ht="15" hidden="false" customHeight="false" outlineLevel="0" collapsed="false">
      <c r="A31" s="7"/>
      <c r="B31" s="7" t="s">
        <v>785</v>
      </c>
      <c r="C31" s="6" t="n">
        <v>672</v>
      </c>
      <c r="D31" s="7" t="str">
        <f aca="false">VLOOKUP(C31,'Meal Library'!$A$2:$I$237,2,FALSE())</f>
        <v>CM Corn Salsa (1 cup)</v>
      </c>
      <c r="E31" s="7" t="str">
        <f aca="false">VLOOKUP(C31,'Meal Library'!$A$2:$I$237,9,FALSE())</f>
        <v>1 cup Corn Salsa from Customized Meals</v>
      </c>
      <c r="F31" s="6" t="n">
        <f aca="false">VLOOKUP(C31,'Meal Library'!$A$2:$I$237,4,FALSE())</f>
        <v>50</v>
      </c>
      <c r="G31" s="6" t="n">
        <f aca="false">VLOOKUP(C31,'Meal Library'!$A$2:$I$237,5,FALSE())</f>
        <v>2</v>
      </c>
      <c r="H31" s="6" t="n">
        <f aca="false">VLOOKUP(C31,'Meal Library'!$A$2:$I$237,6,FALSE())</f>
        <v>11</v>
      </c>
      <c r="I31" s="6" t="n">
        <f aca="false">VLOOKUP(C31,'Meal Library'!$A$2:$I$237,7,FALSE())</f>
        <v>0</v>
      </c>
    </row>
    <row r="32" customFormat="false" ht="15" hidden="false" customHeight="false" outlineLevel="0" collapsed="false">
      <c r="A32" s="10" t="s">
        <v>793</v>
      </c>
      <c r="B32" s="10" t="s">
        <v>821</v>
      </c>
      <c r="C32" s="10"/>
      <c r="D32" s="10"/>
      <c r="E32" s="10"/>
      <c r="F32" s="10" t="n">
        <f aca="false">SUM(F27:F31)</f>
        <v>2260</v>
      </c>
      <c r="G32" s="10" t="n">
        <f aca="false">SUM(G27:G31)</f>
        <v>173</v>
      </c>
      <c r="H32" s="10" t="n">
        <f aca="false">SUM(H27:H31)</f>
        <v>240</v>
      </c>
      <c r="I32" s="10" t="n">
        <f aca="false">SUM(I27:I31)</f>
        <v>70</v>
      </c>
    </row>
    <row r="34" customFormat="false" ht="35.05" hidden="false" customHeight="false" outlineLevel="0" collapsed="false">
      <c r="A34" s="7" t="s">
        <v>794</v>
      </c>
      <c r="B34" s="7" t="s">
        <v>781</v>
      </c>
      <c r="C34" s="6" t="n">
        <v>105</v>
      </c>
      <c r="D34" s="7" t="str">
        <f aca="false">VLOOKUP(C34,'Meal Library'!$A$2:$I$237,2,FALSE())</f>
        <v>Hainan Chicken w/ Rice + Scallion</v>
      </c>
      <c r="E34" s="7" t="str">
        <f aca="false">VLOOKUP(C34,'Meal Library'!$A$2:$I$237,9,FALSE())</f>
        <v>6 oz Sousvide Chicken Breast + 6 oz White Rice + 6 oz Broccoli + 2 tbsp Ginger Scallion Sauce. Verified via Add-to-Cart gate.</v>
      </c>
      <c r="F34" s="6" t="n">
        <f aca="false">VLOOKUP(C34,'Meal Library'!$A$2:$I$237,4,FALSE())</f>
        <v>790</v>
      </c>
      <c r="G34" s="6" t="n">
        <f aca="false">VLOOKUP(C34,'Meal Library'!$A$2:$I$237,5,FALSE())</f>
        <v>61</v>
      </c>
      <c r="H34" s="6" t="n">
        <f aca="false">VLOOKUP(C34,'Meal Library'!$A$2:$I$237,6,FALSE())</f>
        <v>61</v>
      </c>
      <c r="I34" s="6" t="n">
        <f aca="false">VLOOKUP(C34,'Meal Library'!$A$2:$I$237,7,FALSE())</f>
        <v>34</v>
      </c>
    </row>
    <row r="35" customFormat="false" ht="35.05" hidden="false" customHeight="false" outlineLevel="0" collapsed="false">
      <c r="A35" s="7"/>
      <c r="B35" s="7" t="s">
        <v>782</v>
      </c>
      <c r="C35" s="6" t="n">
        <v>64</v>
      </c>
      <c r="D35" s="7" t="str">
        <f aca="false">VLOOKUP(C35,'Meal Library'!$A$2:$I$237,2,FALSE())</f>
        <v>Shrimp &amp; Veg Pasta Marinara</v>
      </c>
      <c r="E35" s="7" t="str">
        <f aca="false">VLOOKUP(C35,'Meal Library'!$A$2:$I$237,9,FALSE())</f>
        <v>6 oz Cajun Shrimp + 6 oz Whole Wheat Penne + 4 oz Roasted Veg Medley + 1 cup Marinara + .25 oz Parmesan. Verified via Add-to-Cart gate.</v>
      </c>
      <c r="F35" s="6" t="n">
        <f aca="false">VLOOKUP(C35,'Meal Library'!$A$2:$I$237,4,FALSE())</f>
        <v>680</v>
      </c>
      <c r="G35" s="6" t="n">
        <f aca="false">VLOOKUP(C35,'Meal Library'!$A$2:$I$237,5,FALSE())</f>
        <v>40</v>
      </c>
      <c r="H35" s="6" t="n">
        <f aca="false">VLOOKUP(C35,'Meal Library'!$A$2:$I$237,6,FALSE())</f>
        <v>82</v>
      </c>
      <c r="I35" s="6" t="n">
        <f aca="false">VLOOKUP(C35,'Meal Library'!$A$2:$I$237,7,FALSE())</f>
        <v>25</v>
      </c>
    </row>
    <row r="36" customFormat="false" ht="15" hidden="false" customHeight="false" outlineLevel="0" collapsed="false">
      <c r="A36" s="7"/>
      <c r="B36" s="7" t="s">
        <v>783</v>
      </c>
      <c r="C36" s="6" t="n">
        <v>90</v>
      </c>
      <c r="D36" s="7" t="str">
        <f aca="false">VLOOKUP(C36,'Meal Library'!$A$2:$I$237,2,FALSE())</f>
        <v>The Cubano</v>
      </c>
      <c r="E36" s="7" t="str">
        <f aca="false">VLOOKUP(C36,'Meal Library'!$A$2:$I$237,9,FALSE())</f>
        <v>Cubano Sandwich (single-option dish)</v>
      </c>
      <c r="F36" s="6" t="n">
        <f aca="false">VLOOKUP(C36,'Meal Library'!$A$2:$I$237,4,FALSE())</f>
        <v>610</v>
      </c>
      <c r="G36" s="6" t="n">
        <f aca="false">VLOOKUP(C36,'Meal Library'!$A$2:$I$237,5,FALSE())</f>
        <v>49</v>
      </c>
      <c r="H36" s="6" t="n">
        <f aca="false">VLOOKUP(C36,'Meal Library'!$A$2:$I$237,6,FALSE())</f>
        <v>78</v>
      </c>
      <c r="I36" s="6" t="n">
        <f aca="false">VLOOKUP(C36,'Meal Library'!$A$2:$I$237,7,FALSE())</f>
        <v>14</v>
      </c>
    </row>
    <row r="37" customFormat="false" ht="15" hidden="false" customHeight="false" outlineLevel="0" collapsed="false">
      <c r="A37" s="7"/>
      <c r="B37" s="7" t="s">
        <v>784</v>
      </c>
      <c r="C37" s="6" t="n">
        <v>603</v>
      </c>
      <c r="D37" s="7" t="str">
        <f aca="false">VLOOKUP(C37,'Meal Library'!$A$2:$I$237,2,FALSE())</f>
        <v>CM Teriyaki Chicken Thigh (4oz)</v>
      </c>
      <c r="E37" s="7" t="str">
        <f aca="false">VLOOKUP(C37,'Meal Library'!$A$2:$I$237,9,FALSE())</f>
        <v>4 oz Teriyaki Chicken Thigh from Customized Meals</v>
      </c>
      <c r="F37" s="6" t="n">
        <f aca="false">VLOOKUP(C37,'Meal Library'!$A$2:$I$237,4,FALSE())</f>
        <v>170</v>
      </c>
      <c r="G37" s="6" t="n">
        <f aca="false">VLOOKUP(C37,'Meal Library'!$A$2:$I$237,5,FALSE())</f>
        <v>23</v>
      </c>
      <c r="H37" s="6" t="n">
        <f aca="false">VLOOKUP(C37,'Meal Library'!$A$2:$I$237,6,FALSE())</f>
        <v>8</v>
      </c>
      <c r="I37" s="6" t="n">
        <f aca="false">VLOOKUP(C37,'Meal Library'!$A$2:$I$237,7,FALSE())</f>
        <v>4.5</v>
      </c>
    </row>
    <row r="38" customFormat="false" ht="15" hidden="false" customHeight="false" outlineLevel="0" collapsed="false">
      <c r="A38" s="10" t="s">
        <v>794</v>
      </c>
      <c r="B38" s="10" t="s">
        <v>821</v>
      </c>
      <c r="C38" s="10"/>
      <c r="D38" s="10"/>
      <c r="E38" s="10"/>
      <c r="F38" s="10" t="n">
        <f aca="false">SUM(F34:F37)</f>
        <v>2250</v>
      </c>
      <c r="G38" s="10" t="n">
        <f aca="false">SUM(G34:G37)</f>
        <v>173</v>
      </c>
      <c r="H38" s="10" t="n">
        <f aca="false">SUM(H34:H37)</f>
        <v>229</v>
      </c>
      <c r="I38" s="10" t="n">
        <f aca="false">SUM(I34:I37)</f>
        <v>77.5</v>
      </c>
    </row>
    <row r="40" customFormat="false" ht="35.05" hidden="false" customHeight="false" outlineLevel="0" collapsed="false">
      <c r="A40" s="7" t="s">
        <v>795</v>
      </c>
      <c r="B40" s="7" t="s">
        <v>781</v>
      </c>
      <c r="C40" s="6" t="n">
        <v>41</v>
      </c>
      <c r="D40" s="7" t="str">
        <f aca="false">VLOOKUP(C40,'Meal Library'!$A$2:$I$237,2,FALSE())</f>
        <v>Chicken Tikka w/ Rice and Veg</v>
      </c>
      <c r="E40" s="7" t="str">
        <f aca="false">VLOOKUP(C40,'Meal Library'!$A$2:$I$237,9,FALSE())</f>
        <v>6 oz Chicken Tikka + 6 oz White Rice + 6 oz Fajita Veg Mix + 2 tbsp Cilantro Lime Sauce. Verified via Add-to-Cart gate.</v>
      </c>
      <c r="F40" s="6" t="n">
        <f aca="false">VLOOKUP(C40,'Meal Library'!$A$2:$I$237,4,FALSE())</f>
        <v>810</v>
      </c>
      <c r="G40" s="6" t="n">
        <f aca="false">VLOOKUP(C40,'Meal Library'!$A$2:$I$237,5,FALSE())</f>
        <v>63</v>
      </c>
      <c r="H40" s="6" t="n">
        <f aca="false">VLOOKUP(C40,'Meal Library'!$A$2:$I$237,6,FALSE())</f>
        <v>77</v>
      </c>
      <c r="I40" s="6" t="n">
        <f aca="false">VLOOKUP(C40,'Meal Library'!$A$2:$I$237,7,FALSE())</f>
        <v>29</v>
      </c>
    </row>
    <row r="41" customFormat="false" ht="23.85" hidden="false" customHeight="false" outlineLevel="0" collapsed="false">
      <c r="A41" s="7"/>
      <c r="B41" s="7" t="s">
        <v>782</v>
      </c>
      <c r="C41" s="6" t="n">
        <v>124</v>
      </c>
      <c r="D41" s="7" t="str">
        <f aca="false">VLOOKUP(C41,'Meal Library'!$A$2:$I$237,2,FALSE())</f>
        <v>Vegan Meatballs w/ Pasta Marinara</v>
      </c>
      <c r="E41" s="7" t="str">
        <f aca="false">VLOOKUP(C41,'Meal Library'!$A$2:$I$237,9,FALSE())</f>
        <v>6 Vegan Meatballs + 6 oz Whole Wheat Penne + 1 cup Marinara + .25 oz Parmesan. Verified via Add-to-Cart gate.</v>
      </c>
      <c r="F41" s="6" t="n">
        <f aca="false">VLOOKUP(C41,'Meal Library'!$A$2:$I$237,4,FALSE())</f>
        <v>650</v>
      </c>
      <c r="G41" s="6" t="n">
        <f aca="false">VLOOKUP(C41,'Meal Library'!$A$2:$I$237,5,FALSE())</f>
        <v>39</v>
      </c>
      <c r="H41" s="6" t="n">
        <f aca="false">VLOOKUP(C41,'Meal Library'!$A$2:$I$237,6,FALSE())</f>
        <v>77</v>
      </c>
      <c r="I41" s="6" t="n">
        <f aca="false">VLOOKUP(C41,'Meal Library'!$A$2:$I$237,7,FALSE())</f>
        <v>24</v>
      </c>
    </row>
    <row r="42" customFormat="false" ht="35.05" hidden="false" customHeight="false" outlineLevel="0" collapsed="false">
      <c r="A42" s="7"/>
      <c r="B42" s="7" t="s">
        <v>783</v>
      </c>
      <c r="C42" s="6" t="n">
        <v>128</v>
      </c>
      <c r="D42" s="7" t="str">
        <f aca="false">VLOOKUP(C42,'Meal Library'!$A$2:$I$237,2,FALSE())</f>
        <v>Build-Your-Own Pasta Bowl</v>
      </c>
      <c r="E42" s="7" t="str">
        <f aca="false">VLOOKUP(C42,'Meal Library'!$A$2:$I$237,9,FALSE())</f>
        <v>6 oz Smoked Paprika Chicken Breast + 6 oz Whole Wheat Penne Pasta + 6 oz Broccoli + 4 tbsp Red Bell Pepper Sauce + 2 tbsp Cheddar. Verified via Add-to-Cart gate.</v>
      </c>
      <c r="F42" s="6" t="n">
        <f aca="false">VLOOKUP(C42,'Meal Library'!$A$2:$I$237,4,FALSE())</f>
        <v>650</v>
      </c>
      <c r="G42" s="6" t="n">
        <f aca="false">VLOOKUP(C42,'Meal Library'!$A$2:$I$237,5,FALSE())</f>
        <v>69</v>
      </c>
      <c r="H42" s="6" t="n">
        <f aca="false">VLOOKUP(C42,'Meal Library'!$A$2:$I$237,6,FALSE())</f>
        <v>68</v>
      </c>
      <c r="I42" s="6" t="n">
        <f aca="false">VLOOKUP(C42,'Meal Library'!$A$2:$I$237,7,FALSE())</f>
        <v>16</v>
      </c>
    </row>
    <row r="43" customFormat="false" ht="23.85" hidden="false" customHeight="false" outlineLevel="0" collapsed="false">
      <c r="A43" s="7"/>
      <c r="B43" s="7" t="s">
        <v>784</v>
      </c>
      <c r="C43" s="6" t="n">
        <v>8029</v>
      </c>
      <c r="D43" s="7" t="str">
        <f aca="false">VLOOKUP(C43,'Meal Library'!$A$2:$I$237,2,FALSE())</f>
        <v>Custom LF Combo: 4 oz Brussels Sprouts + 4 oz Garlic Baked Mushrooms</v>
      </c>
      <c r="E43" s="7" t="str">
        <f aca="false">VLOOKUP(C43,'Meal Library'!$A$2:$I$237,9,FALSE())</f>
        <v>4 oz Brussels Sprouts + 4 oz Garlic Baked Mushrooms  (build via Customized Meals on localfoodz.co)</v>
      </c>
      <c r="F43" s="6" t="n">
        <f aca="false">VLOOKUP(C43,'Meal Library'!$A$2:$I$237,4,FALSE())</f>
        <v>200</v>
      </c>
      <c r="G43" s="6" t="n">
        <f aca="false">VLOOKUP(C43,'Meal Library'!$A$2:$I$237,5,FALSE())</f>
        <v>7</v>
      </c>
      <c r="H43" s="6" t="n">
        <f aca="false">VLOOKUP(C43,'Meal Library'!$A$2:$I$237,6,FALSE())</f>
        <v>16</v>
      </c>
      <c r="I43" s="6" t="n">
        <f aca="false">VLOOKUP(C43,'Meal Library'!$A$2:$I$237,7,FALSE())</f>
        <v>14.5</v>
      </c>
    </row>
    <row r="44" customFormat="false" ht="15" hidden="false" customHeight="false" outlineLevel="0" collapsed="false">
      <c r="A44" s="10" t="s">
        <v>795</v>
      </c>
      <c r="B44" s="10" t="s">
        <v>821</v>
      </c>
      <c r="C44" s="10"/>
      <c r="D44" s="10"/>
      <c r="E44" s="10"/>
      <c r="F44" s="10" t="n">
        <f aca="false">SUM(F40:F43)</f>
        <v>2310</v>
      </c>
      <c r="G44" s="10" t="n">
        <f aca="false">SUM(G40:G43)</f>
        <v>178</v>
      </c>
      <c r="H44" s="10" t="n">
        <f aca="false">SUM(H40:H43)</f>
        <v>238</v>
      </c>
      <c r="I44" s="10" t="n">
        <f aca="false">SUM(I40:I43)</f>
        <v>83.5</v>
      </c>
    </row>
    <row r="46" customFormat="false" ht="35.05" hidden="false" customHeight="false" outlineLevel="0" collapsed="false">
      <c r="A46" s="7" t="s">
        <v>796</v>
      </c>
      <c r="B46" s="7" t="s">
        <v>781</v>
      </c>
      <c r="C46" s="6" t="n">
        <v>64</v>
      </c>
      <c r="D46" s="7" t="str">
        <f aca="false">VLOOKUP(C46,'Meal Library'!$A$2:$I$237,2,FALSE())</f>
        <v>Shrimp &amp; Veg Pasta Marinara</v>
      </c>
      <c r="E46" s="7" t="str">
        <f aca="false">VLOOKUP(C46,'Meal Library'!$A$2:$I$237,9,FALSE())</f>
        <v>6 oz Cajun Shrimp + 6 oz Whole Wheat Penne + 4 oz Roasted Veg Medley + 1 cup Marinara + .25 oz Parmesan. Verified via Add-to-Cart gate.</v>
      </c>
      <c r="F46" s="6" t="n">
        <f aca="false">VLOOKUP(C46,'Meal Library'!$A$2:$I$237,4,FALSE())</f>
        <v>680</v>
      </c>
      <c r="G46" s="6" t="n">
        <f aca="false">VLOOKUP(C46,'Meal Library'!$A$2:$I$237,5,FALSE())</f>
        <v>40</v>
      </c>
      <c r="H46" s="6" t="n">
        <f aca="false">VLOOKUP(C46,'Meal Library'!$A$2:$I$237,6,FALSE())</f>
        <v>82</v>
      </c>
      <c r="I46" s="6" t="n">
        <f aca="false">VLOOKUP(C46,'Meal Library'!$A$2:$I$237,7,FALSE())</f>
        <v>25</v>
      </c>
    </row>
    <row r="47" customFormat="false" ht="35.05" hidden="false" customHeight="false" outlineLevel="0" collapsed="false">
      <c r="A47" s="7"/>
      <c r="B47" s="7" t="s">
        <v>782</v>
      </c>
      <c r="C47" s="6" t="n">
        <v>41</v>
      </c>
      <c r="D47" s="7" t="str">
        <f aca="false">VLOOKUP(C47,'Meal Library'!$A$2:$I$237,2,FALSE())</f>
        <v>Chicken Tikka w/ Rice and Veg</v>
      </c>
      <c r="E47" s="7" t="str">
        <f aca="false">VLOOKUP(C47,'Meal Library'!$A$2:$I$237,9,FALSE())</f>
        <v>6 oz Chicken Tikka + 6 oz White Rice + 6 oz Fajita Veg Mix + 2 tbsp Cilantro Lime Sauce. Verified via Add-to-Cart gate.</v>
      </c>
      <c r="F47" s="6" t="n">
        <f aca="false">VLOOKUP(C47,'Meal Library'!$A$2:$I$237,4,FALSE())</f>
        <v>810</v>
      </c>
      <c r="G47" s="6" t="n">
        <f aca="false">VLOOKUP(C47,'Meal Library'!$A$2:$I$237,5,FALSE())</f>
        <v>63</v>
      </c>
      <c r="H47" s="6" t="n">
        <f aca="false">VLOOKUP(C47,'Meal Library'!$A$2:$I$237,6,FALSE())</f>
        <v>77</v>
      </c>
      <c r="I47" s="6" t="n">
        <f aca="false">VLOOKUP(C47,'Meal Library'!$A$2:$I$237,7,FALSE())</f>
        <v>29</v>
      </c>
    </row>
    <row r="48" customFormat="false" ht="23.85" hidden="false" customHeight="false" outlineLevel="0" collapsed="false">
      <c r="A48" s="7"/>
      <c r="B48" s="7" t="s">
        <v>783</v>
      </c>
      <c r="C48" s="6" t="n">
        <v>312</v>
      </c>
      <c r="D48" s="7" t="str">
        <f aca="false">VLOOKUP(C48,'Meal Library'!$A$2:$I$237,2,FALSE())</f>
        <v>BYO: Chicken Tikka + Brown Rice + Cauliflower Rice</v>
      </c>
      <c r="E48" s="7" t="str">
        <f aca="false">VLOOKUP(C48,'Meal Library'!$A$2:$I$237,9,FALSE())</f>
        <v>6 oz Chicken Tikka + 4 oz Brown Rice + 1 cup Lime and Scallion Cauliflower Rice</v>
      </c>
      <c r="F48" s="6" t="n">
        <f aca="false">VLOOKUP(C48,'Meal Library'!$A$2:$I$237,4,FALSE())</f>
        <v>615</v>
      </c>
      <c r="G48" s="6" t="n">
        <f aca="false">VLOOKUP(C48,'Meal Library'!$A$2:$I$237,5,FALSE())</f>
        <v>62</v>
      </c>
      <c r="H48" s="6" t="n">
        <f aca="false">VLOOKUP(C48,'Meal Library'!$A$2:$I$237,6,FALSE())</f>
        <v>53</v>
      </c>
      <c r="I48" s="6" t="n">
        <f aca="false">VLOOKUP(C48,'Meal Library'!$A$2:$I$237,7,FALSE())</f>
        <v>21</v>
      </c>
    </row>
    <row r="49" customFormat="false" ht="15" hidden="false" customHeight="false" outlineLevel="0" collapsed="false">
      <c r="A49" s="7"/>
      <c r="B49" s="7" t="s">
        <v>784</v>
      </c>
      <c r="C49" s="6" t="n">
        <v>626</v>
      </c>
      <c r="D49" s="7" t="str">
        <f aca="false">VLOOKUP(C49,'Meal Library'!$A$2:$I$237,2,FALSE())</f>
        <v>CM Vegan Meatballs (3)</v>
      </c>
      <c r="E49" s="7" t="str">
        <f aca="false">VLOOKUP(C49,'Meal Library'!$A$2:$I$237,9,FALSE())</f>
        <v>3 Vegan Meatballs from Customized Meals</v>
      </c>
      <c r="F49" s="6" t="n">
        <f aca="false">VLOOKUP(C49,'Meal Library'!$A$2:$I$237,4,FALSE())</f>
        <v>140</v>
      </c>
      <c r="G49" s="6" t="n">
        <f aca="false">VLOOKUP(C49,'Meal Library'!$A$2:$I$237,5,FALSE())</f>
        <v>13</v>
      </c>
      <c r="H49" s="6" t="n">
        <f aca="false">VLOOKUP(C49,'Meal Library'!$A$2:$I$237,6,FALSE())</f>
        <v>3</v>
      </c>
      <c r="I49" s="6" t="n">
        <f aca="false">VLOOKUP(C49,'Meal Library'!$A$2:$I$237,7,FALSE())</f>
        <v>9</v>
      </c>
    </row>
    <row r="50" customFormat="false" ht="15" hidden="false" customHeight="false" outlineLevel="0" collapsed="false">
      <c r="A50" s="10" t="s">
        <v>796</v>
      </c>
      <c r="B50" s="10" t="s">
        <v>821</v>
      </c>
      <c r="C50" s="10"/>
      <c r="D50" s="10"/>
      <c r="E50" s="10"/>
      <c r="F50" s="10" t="n">
        <f aca="false">SUM(F46:F49)</f>
        <v>2245</v>
      </c>
      <c r="G50" s="10" t="n">
        <f aca="false">SUM(G46:G49)</f>
        <v>178</v>
      </c>
      <c r="H50" s="10" t="n">
        <f aca="false">SUM(H46:H49)</f>
        <v>215</v>
      </c>
      <c r="I50" s="10" t="n">
        <f aca="false">SUM(I46:I49)</f>
        <v>84</v>
      </c>
    </row>
    <row r="52" customFormat="false" ht="15" hidden="false" customHeight="false" outlineLevel="0" collapsed="false">
      <c r="A52" s="11"/>
      <c r="B52" s="11" t="s">
        <v>797</v>
      </c>
      <c r="C52" s="11"/>
      <c r="D52" s="11"/>
      <c r="E52" s="11"/>
      <c r="F52" s="11" t="n">
        <f aca="false">AVERAGE(F11,F19,F25,F32,F38,F44,F50)</f>
        <v>2239.28571428571</v>
      </c>
      <c r="G52" s="11" t="n">
        <f aca="false">AVERAGE(G11,G19,G25,G32,G38,G44,G50)</f>
        <v>171.857142857143</v>
      </c>
      <c r="H52" s="11" t="n">
        <f aca="false">AVERAGE(H11,H19,H25,H32,H38,H44,H50)</f>
        <v>230</v>
      </c>
      <c r="I52" s="11" t="n">
        <f aca="false">AVERAGE(I11,I19,I25,I32,I38,I44,I50)</f>
        <v>77.0714285714286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822</v>
      </c>
      <c r="C1" s="9" t="s">
        <v>823</v>
      </c>
      <c r="F1" s="9" t="s">
        <v>824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23.85" hidden="false" customHeight="false" outlineLevel="0" collapsed="false">
      <c r="A5" s="7" t="s">
        <v>780</v>
      </c>
      <c r="B5" s="7" t="s">
        <v>781</v>
      </c>
      <c r="C5" s="6" t="n">
        <v>33</v>
      </c>
      <c r="D5" s="7" t="str">
        <f aca="false">VLOOKUP(C5,'Meal Library'!$A$2:$I$237,2,FALSE())</f>
        <v>Chicken Quesadilla</v>
      </c>
      <c r="E5" s="7" t="str">
        <f aca="false">VLOOKUP(C5,'Meal Library'!$A$2:$I$237,9,FALSE())</f>
        <v>Chicken Quesadilla + 2 tbsp Sour Cream + 2 oz Guacamole. Verified via Add-to-Cart gate.</v>
      </c>
      <c r="F5" s="6" t="n">
        <f aca="false">VLOOKUP(C5,'Meal Library'!$A$2:$I$237,4,FALSE())</f>
        <v>890</v>
      </c>
      <c r="G5" s="6" t="n">
        <f aca="false">VLOOKUP(C5,'Meal Library'!$A$2:$I$237,5,FALSE())</f>
        <v>66</v>
      </c>
      <c r="H5" s="6" t="n">
        <f aca="false">VLOOKUP(C5,'Meal Library'!$A$2:$I$237,6,FALSE())</f>
        <v>76</v>
      </c>
      <c r="I5" s="6" t="n">
        <f aca="false">VLOOKUP(C5,'Meal Library'!$A$2:$I$237,7,FALSE())</f>
        <v>35</v>
      </c>
    </row>
    <row r="6" customFormat="false" ht="35.05" hidden="false" customHeight="false" outlineLevel="0" collapsed="false">
      <c r="A6" s="7"/>
      <c r="B6" s="7" t="s">
        <v>782</v>
      </c>
      <c r="C6" s="6" t="n">
        <v>41</v>
      </c>
      <c r="D6" s="7" t="str">
        <f aca="false">VLOOKUP(C6,'Meal Library'!$A$2:$I$237,2,FALSE())</f>
        <v>Chicken Tikka w/ Rice and Veg</v>
      </c>
      <c r="E6" s="7" t="str">
        <f aca="false">VLOOKUP(C6,'Meal Library'!$A$2:$I$237,9,FALSE())</f>
        <v>6 oz Chicken Tikka + 6 oz White Rice + 6 oz Fajita Veg Mix + 2 tbsp Cilantro Lime Sauce. Verified via Add-to-Cart gate.</v>
      </c>
      <c r="F6" s="6" t="n">
        <f aca="false">VLOOKUP(C6,'Meal Library'!$A$2:$I$237,4,FALSE())</f>
        <v>810</v>
      </c>
      <c r="G6" s="6" t="n">
        <f aca="false">VLOOKUP(C6,'Meal Library'!$A$2:$I$237,5,FALSE())</f>
        <v>63</v>
      </c>
      <c r="H6" s="6" t="n">
        <f aca="false">VLOOKUP(C6,'Meal Library'!$A$2:$I$237,6,FALSE())</f>
        <v>77</v>
      </c>
      <c r="I6" s="6" t="n">
        <f aca="false">VLOOKUP(C6,'Meal Library'!$A$2:$I$237,7,FALSE())</f>
        <v>29</v>
      </c>
    </row>
    <row r="7" customFormat="false" ht="15" hidden="false" customHeight="false" outlineLevel="0" collapsed="false">
      <c r="A7" s="7"/>
      <c r="B7" s="7" t="s">
        <v>783</v>
      </c>
      <c r="C7" s="6" t="n">
        <v>603</v>
      </c>
      <c r="D7" s="7" t="str">
        <f aca="false">VLOOKUP(C7,'Meal Library'!$A$2:$I$237,2,FALSE())</f>
        <v>CM Teriyaki Chicken Thigh (4oz)</v>
      </c>
      <c r="E7" s="7" t="str">
        <f aca="false">VLOOKUP(C7,'Meal Library'!$A$2:$I$237,9,FALSE())</f>
        <v>4 oz Teriyaki Chicken Thigh from Customized Meals</v>
      </c>
      <c r="F7" s="6" t="n">
        <f aca="false">VLOOKUP(C7,'Meal Library'!$A$2:$I$237,4,FALSE())</f>
        <v>170</v>
      </c>
      <c r="G7" s="6" t="n">
        <f aca="false">VLOOKUP(C7,'Meal Library'!$A$2:$I$237,5,FALSE())</f>
        <v>23</v>
      </c>
      <c r="H7" s="6" t="n">
        <f aca="false">VLOOKUP(C7,'Meal Library'!$A$2:$I$237,6,FALSE())</f>
        <v>8</v>
      </c>
      <c r="I7" s="6" t="n">
        <f aca="false">VLOOKUP(C7,'Meal Library'!$A$2:$I$237,7,FALSE())</f>
        <v>4.5</v>
      </c>
    </row>
    <row r="8" customFormat="false" ht="23.85" hidden="false" customHeight="false" outlineLevel="0" collapsed="false">
      <c r="A8" s="7"/>
      <c r="B8" s="7" t="s">
        <v>784</v>
      </c>
      <c r="C8" s="6" t="n">
        <v>231</v>
      </c>
      <c r="D8" s="7" t="str">
        <f aca="false">VLOOKUP(C8,'Meal Library'!$A$2:$I$237,2,FALSE())</f>
        <v>Apple (1 cup)</v>
      </c>
      <c r="E8" s="7" t="str">
        <f aca="false">VLOOKUP(C8,'Meal Library'!$A$2:$I$237,9,FALSE())</f>
        <v>1 Cup sliced Apple from the Fruits menu. Verified via Add-to-Cart gate at localfoodz.co/menu/fruits.</v>
      </c>
      <c r="F8" s="6" t="n">
        <f aca="false">VLOOKUP(C8,'Meal Library'!$A$2:$I$237,4,FALSE())</f>
        <v>90</v>
      </c>
      <c r="G8" s="6" t="n">
        <f aca="false">VLOOKUP(C8,'Meal Library'!$A$2:$I$237,5,FALSE())</f>
        <v>0</v>
      </c>
      <c r="H8" s="6" t="n">
        <f aca="false">VLOOKUP(C8,'Meal Library'!$A$2:$I$237,6,FALSE())</f>
        <v>25</v>
      </c>
      <c r="I8" s="6" t="n">
        <f aca="false">VLOOKUP(C8,'Meal Library'!$A$2:$I$237,7,FALSE())</f>
        <v>0</v>
      </c>
    </row>
    <row r="9" customFormat="false" ht="23.85" hidden="false" customHeight="false" outlineLevel="0" collapsed="false">
      <c r="A9" s="7"/>
      <c r="B9" s="7" t="s">
        <v>785</v>
      </c>
      <c r="C9" s="6" t="n">
        <v>232</v>
      </c>
      <c r="D9" s="7" t="str">
        <f aca="false">VLOOKUP(C9,'Meal Library'!$A$2:$I$237,2,FALSE())</f>
        <v>Orange (1 cup)</v>
      </c>
      <c r="E9" s="7" t="str">
        <f aca="false">VLOOKUP(C9,'Meal Library'!$A$2:$I$237,9,FALSE())</f>
        <v>1 Cup Orange segments from the Fruits menu. Verified via Add-to-Cart gate at localfoodz.co/menu/fruits.</v>
      </c>
      <c r="F9" s="6" t="n">
        <f aca="false">VLOOKUP(C9,'Meal Library'!$A$2:$I$237,4,FALSE())</f>
        <v>70</v>
      </c>
      <c r="G9" s="6" t="n">
        <f aca="false">VLOOKUP(C9,'Meal Library'!$A$2:$I$237,5,FALSE())</f>
        <v>1</v>
      </c>
      <c r="H9" s="6" t="n">
        <f aca="false">VLOOKUP(C9,'Meal Library'!$A$2:$I$237,6,FALSE())</f>
        <v>17</v>
      </c>
      <c r="I9" s="6" t="n">
        <f aca="false">VLOOKUP(C9,'Meal Library'!$A$2:$I$237,7,FALSE())</f>
        <v>0</v>
      </c>
    </row>
    <row r="10" customFormat="false" ht="15" hidden="false" customHeight="false" outlineLevel="0" collapsed="false">
      <c r="A10" s="7"/>
      <c r="B10" s="7" t="s">
        <v>786</v>
      </c>
      <c r="C10" s="6" t="n">
        <v>96</v>
      </c>
      <c r="D10" s="7" t="str">
        <f aca="false">VLOOKUP(C10,'Meal Library'!$A$2:$I$237,2,FALSE())</f>
        <v>Pumpkin Muffins (2)</v>
      </c>
      <c r="E10" s="7" t="str">
        <f aca="false">VLOOKUP(C10,'Meal Library'!$A$2:$I$237,9,FALSE())</f>
        <v>2 muffins (smallest serving). Verified via Add-to-Cart gate.</v>
      </c>
      <c r="F10" s="6" t="n">
        <f aca="false">VLOOKUP(C10,'Meal Library'!$A$2:$I$237,4,FALSE())</f>
        <v>140</v>
      </c>
      <c r="G10" s="6" t="n">
        <f aca="false">VLOOKUP(C10,'Meal Library'!$A$2:$I$237,5,FALSE())</f>
        <v>12</v>
      </c>
      <c r="H10" s="6" t="n">
        <f aca="false">VLOOKUP(C10,'Meal Library'!$A$2:$I$237,6,FALSE())</f>
        <v>44</v>
      </c>
      <c r="I10" s="6" t="n">
        <f aca="false">VLOOKUP(C10,'Meal Library'!$A$2:$I$237,7,FALSE())</f>
        <v>8</v>
      </c>
    </row>
    <row r="11" customFormat="false" ht="15" hidden="false" customHeight="false" outlineLevel="0" collapsed="false">
      <c r="A11" s="10" t="s">
        <v>780</v>
      </c>
      <c r="B11" s="10" t="s">
        <v>825</v>
      </c>
      <c r="C11" s="10"/>
      <c r="D11" s="10"/>
      <c r="E11" s="10"/>
      <c r="F11" s="10" t="n">
        <f aca="false">SUM(F5:F10)</f>
        <v>2170</v>
      </c>
      <c r="G11" s="10" t="n">
        <f aca="false">SUM(G5:G10)</f>
        <v>165</v>
      </c>
      <c r="H11" s="10" t="n">
        <f aca="false">SUM(H5:H10)</f>
        <v>247</v>
      </c>
      <c r="I11" s="10" t="n">
        <f aca="false">SUM(I5:I10)</f>
        <v>76.5</v>
      </c>
    </row>
    <row r="13" customFormat="false" ht="35.05" hidden="false" customHeight="false" outlineLevel="0" collapsed="false">
      <c r="A13" s="7" t="s">
        <v>790</v>
      </c>
      <c r="B13" s="7" t="s">
        <v>781</v>
      </c>
      <c r="C13" s="6" t="n">
        <v>105</v>
      </c>
      <c r="D13" s="7" t="str">
        <f aca="false">VLOOKUP(C13,'Meal Library'!$A$2:$I$237,2,FALSE())</f>
        <v>Hainan Chicken w/ Rice + Scallion</v>
      </c>
      <c r="E13" s="7" t="str">
        <f aca="false">VLOOKUP(C13,'Meal Library'!$A$2:$I$237,9,FALSE())</f>
        <v>6 oz Sousvide Chicken Breast + 6 oz White Rice + 6 oz Broccoli + 2 tbsp Ginger Scallion Sauce. Verified via Add-to-Cart gate.</v>
      </c>
      <c r="F13" s="6" t="n">
        <f aca="false">VLOOKUP(C13,'Meal Library'!$A$2:$I$237,4,FALSE())</f>
        <v>790</v>
      </c>
      <c r="G13" s="6" t="n">
        <f aca="false">VLOOKUP(C13,'Meal Library'!$A$2:$I$237,5,FALSE())</f>
        <v>61</v>
      </c>
      <c r="H13" s="6" t="n">
        <f aca="false">VLOOKUP(C13,'Meal Library'!$A$2:$I$237,6,FALSE())</f>
        <v>61</v>
      </c>
      <c r="I13" s="6" t="n">
        <f aca="false">VLOOKUP(C13,'Meal Library'!$A$2:$I$237,7,FALSE())</f>
        <v>34</v>
      </c>
    </row>
    <row r="14" customFormat="false" ht="35.05" hidden="false" customHeight="false" outlineLevel="0" collapsed="false">
      <c r="A14" s="7"/>
      <c r="B14" s="7" t="s">
        <v>782</v>
      </c>
      <c r="C14" s="6" t="n">
        <v>78</v>
      </c>
      <c r="D14" s="7" t="str">
        <f aca="false">VLOOKUP(C14,'Meal Library'!$A$2:$I$237,2,FALSE())</f>
        <v>Oven-Baked Chicken Parmesan</v>
      </c>
      <c r="E14" s="7" t="str">
        <f aca="false">VLOOKUP(C14,'Meal Library'!$A$2:$I$237,9,FALSE())</f>
        <v>1 unit Chicken Parmesan + 3 oz Broccoli &amp; Carrots (no pasta — whole wheat breading on chicken). Verified via Add-to-Cart gate.</v>
      </c>
      <c r="F14" s="6" t="n">
        <f aca="false">VLOOKUP(C14,'Meal Library'!$A$2:$I$237,4,FALSE())</f>
        <v>780</v>
      </c>
      <c r="G14" s="6" t="n">
        <f aca="false">VLOOKUP(C14,'Meal Library'!$A$2:$I$237,5,FALSE())</f>
        <v>71</v>
      </c>
      <c r="H14" s="6" t="n">
        <f aca="false">VLOOKUP(C14,'Meal Library'!$A$2:$I$237,6,FALSE())</f>
        <v>64</v>
      </c>
      <c r="I14" s="6" t="n">
        <f aca="false">VLOOKUP(C14,'Meal Library'!$A$2:$I$237,7,FALSE())</f>
        <v>26</v>
      </c>
    </row>
    <row r="15" customFormat="false" ht="15" hidden="false" customHeight="false" outlineLevel="0" collapsed="false">
      <c r="A15" s="7"/>
      <c r="B15" s="7" t="s">
        <v>783</v>
      </c>
      <c r="C15" s="6" t="n">
        <v>68</v>
      </c>
      <c r="D15" s="7" t="str">
        <f aca="false">VLOOKUP(C15,'Meal Library'!$A$2:$I$237,2,FALSE())</f>
        <v>Turkey Chili on Banza Pasta</v>
      </c>
      <c r="E15" s="7" t="str">
        <f aca="false">VLOOKUP(C15,'Meal Library'!$A$2:$I$237,9,FALSE())</f>
        <v>6 oz Turkey Chili + 6 oz Banza Pasta + Cheddar Cheese</v>
      </c>
      <c r="F15" s="6" t="n">
        <f aca="false">VLOOKUP(C15,'Meal Library'!$A$2:$I$237,4,FALSE())</f>
        <v>540</v>
      </c>
      <c r="G15" s="6" t="n">
        <f aca="false">VLOOKUP(C15,'Meal Library'!$A$2:$I$237,5,FALSE())</f>
        <v>37</v>
      </c>
      <c r="H15" s="6" t="n">
        <f aca="false">VLOOKUP(C15,'Meal Library'!$A$2:$I$237,6,FALSE())</f>
        <v>71</v>
      </c>
      <c r="I15" s="6" t="n">
        <f aca="false">VLOOKUP(C15,'Meal Library'!$A$2:$I$237,7,FALSE())</f>
        <v>15</v>
      </c>
    </row>
    <row r="16" customFormat="false" ht="23.85" hidden="false" customHeight="false" outlineLevel="0" collapsed="false">
      <c r="A16" s="7"/>
      <c r="B16" s="7" t="s">
        <v>784</v>
      </c>
      <c r="C16" s="6" t="n">
        <v>232</v>
      </c>
      <c r="D16" s="7" t="str">
        <f aca="false">VLOOKUP(C16,'Meal Library'!$A$2:$I$237,2,FALSE())</f>
        <v>Orange (1 cup)</v>
      </c>
      <c r="E16" s="7" t="str">
        <f aca="false">VLOOKUP(C16,'Meal Library'!$A$2:$I$237,9,FALSE())</f>
        <v>1 Cup Orange segments from the Fruits menu. Verified via Add-to-Cart gate at localfoodz.co/menu/fruits.</v>
      </c>
      <c r="F16" s="6" t="n">
        <f aca="false">VLOOKUP(C16,'Meal Library'!$A$2:$I$237,4,FALSE())</f>
        <v>70</v>
      </c>
      <c r="G16" s="6" t="n">
        <f aca="false">VLOOKUP(C16,'Meal Library'!$A$2:$I$237,5,FALSE())</f>
        <v>1</v>
      </c>
      <c r="H16" s="6" t="n">
        <f aca="false">VLOOKUP(C16,'Meal Library'!$A$2:$I$237,6,FALSE())</f>
        <v>17</v>
      </c>
      <c r="I16" s="6" t="n">
        <f aca="false">VLOOKUP(C16,'Meal Library'!$A$2:$I$237,7,FALSE())</f>
        <v>0</v>
      </c>
    </row>
    <row r="17" customFormat="false" ht="15" hidden="false" customHeight="false" outlineLevel="0" collapsed="false">
      <c r="A17" s="10" t="s">
        <v>790</v>
      </c>
      <c r="B17" s="10" t="s">
        <v>825</v>
      </c>
      <c r="C17" s="10"/>
      <c r="D17" s="10"/>
      <c r="E17" s="10"/>
      <c r="F17" s="10" t="n">
        <f aca="false">SUM(F13:F16)</f>
        <v>2180</v>
      </c>
      <c r="G17" s="10" t="n">
        <f aca="false">SUM(G13:G16)</f>
        <v>170</v>
      </c>
      <c r="H17" s="10" t="n">
        <f aca="false">SUM(H13:H16)</f>
        <v>213</v>
      </c>
      <c r="I17" s="10" t="n">
        <f aca="false">SUM(I13:I16)</f>
        <v>75</v>
      </c>
    </row>
    <row r="19" customFormat="false" ht="35.05" hidden="false" customHeight="false" outlineLevel="0" collapsed="false">
      <c r="A19" s="7" t="s">
        <v>791</v>
      </c>
      <c r="B19" s="7" t="s">
        <v>781</v>
      </c>
      <c r="C19" s="6" t="n">
        <v>78</v>
      </c>
      <c r="D19" s="7" t="str">
        <f aca="false">VLOOKUP(C19,'Meal Library'!$A$2:$I$237,2,FALSE())</f>
        <v>Oven-Baked Chicken Parmesan</v>
      </c>
      <c r="E19" s="7" t="str">
        <f aca="false">VLOOKUP(C19,'Meal Library'!$A$2:$I$237,9,FALSE())</f>
        <v>1 unit Chicken Parmesan + 3 oz Broccoli &amp; Carrots (no pasta — whole wheat breading on chicken). Verified via Add-to-Cart gate.</v>
      </c>
      <c r="F19" s="6" t="n">
        <f aca="false">VLOOKUP(C19,'Meal Library'!$A$2:$I$237,4,FALSE())</f>
        <v>780</v>
      </c>
      <c r="G19" s="6" t="n">
        <f aca="false">VLOOKUP(C19,'Meal Library'!$A$2:$I$237,5,FALSE())</f>
        <v>71</v>
      </c>
      <c r="H19" s="6" t="n">
        <f aca="false">VLOOKUP(C19,'Meal Library'!$A$2:$I$237,6,FALSE())</f>
        <v>64</v>
      </c>
      <c r="I19" s="6" t="n">
        <f aca="false">VLOOKUP(C19,'Meal Library'!$A$2:$I$237,7,FALSE())</f>
        <v>26</v>
      </c>
    </row>
    <row r="20" customFormat="false" ht="23.85" hidden="false" customHeight="false" outlineLevel="0" collapsed="false">
      <c r="A20" s="7"/>
      <c r="B20" s="7" t="s">
        <v>782</v>
      </c>
      <c r="C20" s="6" t="n">
        <v>33</v>
      </c>
      <c r="D20" s="7" t="str">
        <f aca="false">VLOOKUP(C20,'Meal Library'!$A$2:$I$237,2,FALSE())</f>
        <v>Chicken Quesadilla</v>
      </c>
      <c r="E20" s="7" t="str">
        <f aca="false">VLOOKUP(C20,'Meal Library'!$A$2:$I$237,9,FALSE())</f>
        <v>Chicken Quesadilla + 2 tbsp Sour Cream + 2 oz Guacamole. Verified via Add-to-Cart gate.</v>
      </c>
      <c r="F20" s="6" t="n">
        <f aca="false">VLOOKUP(C20,'Meal Library'!$A$2:$I$237,4,FALSE())</f>
        <v>890</v>
      </c>
      <c r="G20" s="6" t="n">
        <f aca="false">VLOOKUP(C20,'Meal Library'!$A$2:$I$237,5,FALSE())</f>
        <v>66</v>
      </c>
      <c r="H20" s="6" t="n">
        <f aca="false">VLOOKUP(C20,'Meal Library'!$A$2:$I$237,6,FALSE())</f>
        <v>76</v>
      </c>
      <c r="I20" s="6" t="n">
        <f aca="false">VLOOKUP(C20,'Meal Library'!$A$2:$I$237,7,FALSE())</f>
        <v>35</v>
      </c>
    </row>
    <row r="21" customFormat="false" ht="15" hidden="false" customHeight="false" outlineLevel="0" collapsed="false">
      <c r="A21" s="7"/>
      <c r="B21" s="7" t="s">
        <v>783</v>
      </c>
      <c r="C21" s="6" t="n">
        <v>97</v>
      </c>
      <c r="D21" s="7" t="str">
        <f aca="false">VLOOKUP(C21,'Meal Library'!$A$2:$I$237,2,FALSE())</f>
        <v>Veg Fritter (2)</v>
      </c>
      <c r="E21" s="7" t="str">
        <f aca="false">VLOOKUP(C21,'Meal Library'!$A$2:$I$237,9,FALSE())</f>
        <v>2 fritters, no sauce. Verified via Add-to-Cart gate.</v>
      </c>
      <c r="F21" s="6" t="n">
        <f aca="false">VLOOKUP(C21,'Meal Library'!$A$2:$I$237,4,FALSE())</f>
        <v>130</v>
      </c>
      <c r="G21" s="6" t="n">
        <f aca="false">VLOOKUP(C21,'Meal Library'!$A$2:$I$237,5,FALSE())</f>
        <v>3</v>
      </c>
      <c r="H21" s="6" t="n">
        <f aca="false">VLOOKUP(C21,'Meal Library'!$A$2:$I$237,6,FALSE())</f>
        <v>30</v>
      </c>
      <c r="I21" s="6" t="n">
        <f aca="false">VLOOKUP(C21,'Meal Library'!$A$2:$I$237,7,FALSE())</f>
        <v>0</v>
      </c>
    </row>
    <row r="22" customFormat="false" ht="23.85" hidden="false" customHeight="false" outlineLevel="0" collapsed="false">
      <c r="A22" s="7"/>
      <c r="B22" s="7" t="s">
        <v>784</v>
      </c>
      <c r="C22" s="6" t="n">
        <v>230</v>
      </c>
      <c r="D22" s="7" t="str">
        <f aca="false">VLOOKUP(C22,'Meal Library'!$A$2:$I$237,2,FALSE())</f>
        <v>Banana (1 piece)</v>
      </c>
      <c r="E22" s="7" t="str">
        <f aca="false">VLOOKUP(C22,'Meal Library'!$A$2:$I$237,9,FALSE())</f>
        <v>1 Banana from the Fruits menu. Verified via Add-to-Cart gate at localfoodz.co/menu/fruits.</v>
      </c>
      <c r="F22" s="6" t="n">
        <f aca="false">VLOOKUP(C22,'Meal Library'!$A$2:$I$237,4,FALSE())</f>
        <v>110</v>
      </c>
      <c r="G22" s="6" t="n">
        <f aca="false">VLOOKUP(C22,'Meal Library'!$A$2:$I$237,5,FALSE())</f>
        <v>1</v>
      </c>
      <c r="H22" s="6" t="n">
        <f aca="false">VLOOKUP(C22,'Meal Library'!$A$2:$I$237,6,FALSE())</f>
        <v>27</v>
      </c>
      <c r="I22" s="6" t="n">
        <f aca="false">VLOOKUP(C22,'Meal Library'!$A$2:$I$237,7,FALSE())</f>
        <v>0</v>
      </c>
    </row>
    <row r="23" customFormat="false" ht="23.85" hidden="false" customHeight="false" outlineLevel="0" collapsed="false">
      <c r="A23" s="7"/>
      <c r="B23" s="7" t="s">
        <v>785</v>
      </c>
      <c r="C23" s="6" t="n">
        <v>8015</v>
      </c>
      <c r="D23" s="7" t="str">
        <f aca="false">VLOOKUP(C23,'Meal Library'!$A$2:$I$237,2,FALSE())</f>
        <v>Custom LF Combo: 4 oz Ginger Soy Tilapia + 4 oz Roasted Herb Potatoes</v>
      </c>
      <c r="E23" s="7" t="str">
        <f aca="false">VLOOKUP(C23,'Meal Library'!$A$2:$I$237,9,FALSE())</f>
        <v>4 oz Ginger Soy Tilapia + 4 oz Roasted Herb Potatoes  (build via Customized Meals on localfoodz.co)</v>
      </c>
      <c r="F23" s="6" t="n">
        <f aca="false">VLOOKUP(C23,'Meal Library'!$A$2:$I$237,4,FALSE())</f>
        <v>250</v>
      </c>
      <c r="G23" s="6" t="n">
        <f aca="false">VLOOKUP(C23,'Meal Library'!$A$2:$I$237,5,FALSE())</f>
        <v>30</v>
      </c>
      <c r="H23" s="6" t="n">
        <f aca="false">VLOOKUP(C23,'Meal Library'!$A$2:$I$237,6,FALSE())</f>
        <v>24</v>
      </c>
      <c r="I23" s="6" t="n">
        <f aca="false">VLOOKUP(C23,'Meal Library'!$A$2:$I$237,7,FALSE())</f>
        <v>5</v>
      </c>
    </row>
    <row r="24" customFormat="false" ht="15" hidden="false" customHeight="false" outlineLevel="0" collapsed="false">
      <c r="A24" s="10" t="s">
        <v>791</v>
      </c>
      <c r="B24" s="10" t="s">
        <v>825</v>
      </c>
      <c r="C24" s="10"/>
      <c r="D24" s="10"/>
      <c r="E24" s="10"/>
      <c r="F24" s="10" t="n">
        <f aca="false">SUM(F19:F23)</f>
        <v>2160</v>
      </c>
      <c r="G24" s="10" t="n">
        <f aca="false">SUM(G19:G23)</f>
        <v>171</v>
      </c>
      <c r="H24" s="10" t="n">
        <f aca="false">SUM(H19:H23)</f>
        <v>221</v>
      </c>
      <c r="I24" s="10" t="n">
        <f aca="false">SUM(I19:I23)</f>
        <v>66</v>
      </c>
    </row>
    <row r="26" customFormat="false" ht="23.85" hidden="false" customHeight="false" outlineLevel="0" collapsed="false">
      <c r="A26" s="7" t="s">
        <v>793</v>
      </c>
      <c r="B26" s="7" t="s">
        <v>781</v>
      </c>
      <c r="C26" s="6" t="n">
        <v>22</v>
      </c>
      <c r="D26" s="7" t="str">
        <f aca="false">VLOOKUP(C26,'Meal Library'!$A$2:$I$237,2,FALSE())</f>
        <v>Mongolian Beef</v>
      </c>
      <c r="E26" s="7" t="str">
        <f aca="false">VLOOKUP(C26,'Meal Library'!$A$2:$I$237,9,FALSE())</f>
        <v>6 oz Mongolian Beef + 6 oz White Rice (rice sold by oz). Verified via Add-to-Cart gate.</v>
      </c>
      <c r="F26" s="6" t="n">
        <f aca="false">VLOOKUP(C26,'Meal Library'!$A$2:$I$237,4,FALSE())</f>
        <v>720</v>
      </c>
      <c r="G26" s="6" t="n">
        <f aca="false">VLOOKUP(C26,'Meal Library'!$A$2:$I$237,5,FALSE())</f>
        <v>53</v>
      </c>
      <c r="H26" s="6" t="n">
        <f aca="false">VLOOKUP(C26,'Meal Library'!$A$2:$I$237,6,FALSE())</f>
        <v>65</v>
      </c>
      <c r="I26" s="6" t="n">
        <f aca="false">VLOOKUP(C26,'Meal Library'!$A$2:$I$237,7,FALSE())</f>
        <v>26</v>
      </c>
    </row>
    <row r="27" customFormat="false" ht="35.05" hidden="false" customHeight="false" outlineLevel="0" collapsed="false">
      <c r="A27" s="7"/>
      <c r="B27" s="7" t="s">
        <v>782</v>
      </c>
      <c r="C27" s="6" t="n">
        <v>107</v>
      </c>
      <c r="D27" s="7" t="str">
        <f aca="false">VLOOKUP(C27,'Meal Library'!$A$2:$I$237,2,FALSE())</f>
        <v>Teriyaki Bowl</v>
      </c>
      <c r="E27" s="7" t="str">
        <f aca="false">VLOOKUP(C27,'Meal Library'!$A$2:$I$237,9,FALSE())</f>
        <v>6 oz Chicken Teriyaki + 6 oz Brown Rice + 6 oz Roasted Veg Medley + 2 tbsp Garlic Ginger Glaze. Verified via Add-to-Cart gate.</v>
      </c>
      <c r="F27" s="6" t="n">
        <f aca="false">VLOOKUP(C27,'Meal Library'!$A$2:$I$237,4,FALSE())</f>
        <v>650</v>
      </c>
      <c r="G27" s="6" t="n">
        <f aca="false">VLOOKUP(C27,'Meal Library'!$A$2:$I$237,5,FALSE())</f>
        <v>45</v>
      </c>
      <c r="H27" s="6" t="n">
        <f aca="false">VLOOKUP(C27,'Meal Library'!$A$2:$I$237,6,FALSE())</f>
        <v>79</v>
      </c>
      <c r="I27" s="6" t="n">
        <f aca="false">VLOOKUP(C27,'Meal Library'!$A$2:$I$237,7,FALSE())</f>
        <v>20</v>
      </c>
    </row>
    <row r="28" customFormat="false" ht="35.05" hidden="false" customHeight="false" outlineLevel="0" collapsed="false">
      <c r="A28" s="7"/>
      <c r="B28" s="7" t="s">
        <v>783</v>
      </c>
      <c r="C28" s="6" t="n">
        <v>41</v>
      </c>
      <c r="D28" s="7" t="str">
        <f aca="false">VLOOKUP(C28,'Meal Library'!$A$2:$I$237,2,FALSE())</f>
        <v>Chicken Tikka w/ Rice and Veg</v>
      </c>
      <c r="E28" s="7" t="str">
        <f aca="false">VLOOKUP(C28,'Meal Library'!$A$2:$I$237,9,FALSE())</f>
        <v>6 oz Chicken Tikka + 6 oz White Rice + 6 oz Fajita Veg Mix + 2 tbsp Cilantro Lime Sauce. Verified via Add-to-Cart gate.</v>
      </c>
      <c r="F28" s="6" t="n">
        <f aca="false">VLOOKUP(C28,'Meal Library'!$A$2:$I$237,4,FALSE())</f>
        <v>810</v>
      </c>
      <c r="G28" s="6" t="n">
        <f aca="false">VLOOKUP(C28,'Meal Library'!$A$2:$I$237,5,FALSE())</f>
        <v>63</v>
      </c>
      <c r="H28" s="6" t="n">
        <f aca="false">VLOOKUP(C28,'Meal Library'!$A$2:$I$237,6,FALSE())</f>
        <v>77</v>
      </c>
      <c r="I28" s="6" t="n">
        <f aca="false">VLOOKUP(C28,'Meal Library'!$A$2:$I$237,7,FALSE())</f>
        <v>29</v>
      </c>
    </row>
    <row r="29" customFormat="false" ht="15" hidden="false" customHeight="false" outlineLevel="0" collapsed="false">
      <c r="A29" s="10" t="s">
        <v>793</v>
      </c>
      <c r="B29" s="10" t="s">
        <v>825</v>
      </c>
      <c r="C29" s="10"/>
      <c r="D29" s="10"/>
      <c r="E29" s="10"/>
      <c r="F29" s="10" t="n">
        <f aca="false">SUM(F26:F28)</f>
        <v>2180</v>
      </c>
      <c r="G29" s="10" t="n">
        <f aca="false">SUM(G26:G28)</f>
        <v>161</v>
      </c>
      <c r="H29" s="10" t="n">
        <f aca="false">SUM(H26:H28)</f>
        <v>221</v>
      </c>
      <c r="I29" s="10" t="n">
        <f aca="false">SUM(I26:I28)</f>
        <v>75</v>
      </c>
    </row>
    <row r="31" customFormat="false" ht="23.85" hidden="false" customHeight="false" outlineLevel="0" collapsed="false">
      <c r="A31" s="7" t="s">
        <v>794</v>
      </c>
      <c r="B31" s="7" t="s">
        <v>781</v>
      </c>
      <c r="C31" s="6" t="n">
        <v>22</v>
      </c>
      <c r="D31" s="7" t="str">
        <f aca="false">VLOOKUP(C31,'Meal Library'!$A$2:$I$237,2,FALSE())</f>
        <v>Mongolian Beef</v>
      </c>
      <c r="E31" s="7" t="str">
        <f aca="false">VLOOKUP(C31,'Meal Library'!$A$2:$I$237,9,FALSE())</f>
        <v>6 oz Mongolian Beef + 6 oz White Rice (rice sold by oz). Verified via Add-to-Cart gate.</v>
      </c>
      <c r="F31" s="6" t="n">
        <f aca="false">VLOOKUP(C31,'Meal Library'!$A$2:$I$237,4,FALSE())</f>
        <v>720</v>
      </c>
      <c r="G31" s="6" t="n">
        <f aca="false">VLOOKUP(C31,'Meal Library'!$A$2:$I$237,5,FALSE())</f>
        <v>53</v>
      </c>
      <c r="H31" s="6" t="n">
        <f aca="false">VLOOKUP(C31,'Meal Library'!$A$2:$I$237,6,FALSE())</f>
        <v>65</v>
      </c>
      <c r="I31" s="6" t="n">
        <f aca="false">VLOOKUP(C31,'Meal Library'!$A$2:$I$237,7,FALSE())</f>
        <v>26</v>
      </c>
    </row>
    <row r="32" customFormat="false" ht="35.05" hidden="false" customHeight="false" outlineLevel="0" collapsed="false">
      <c r="A32" s="7"/>
      <c r="B32" s="7" t="s">
        <v>782</v>
      </c>
      <c r="C32" s="6" t="n">
        <v>128</v>
      </c>
      <c r="D32" s="7" t="str">
        <f aca="false">VLOOKUP(C32,'Meal Library'!$A$2:$I$237,2,FALSE())</f>
        <v>Build-Your-Own Pasta Bowl</v>
      </c>
      <c r="E32" s="7" t="str">
        <f aca="false">VLOOKUP(C32,'Meal Library'!$A$2:$I$237,9,FALSE())</f>
        <v>6 oz Smoked Paprika Chicken Breast + 6 oz Whole Wheat Penne Pasta + 6 oz Broccoli + 4 tbsp Red Bell Pepper Sauce + 2 tbsp Cheddar. Verified via Add-to-Cart gate.</v>
      </c>
      <c r="F32" s="6" t="n">
        <f aca="false">VLOOKUP(C32,'Meal Library'!$A$2:$I$237,4,FALSE())</f>
        <v>650</v>
      </c>
      <c r="G32" s="6" t="n">
        <f aca="false">VLOOKUP(C32,'Meal Library'!$A$2:$I$237,5,FALSE())</f>
        <v>69</v>
      </c>
      <c r="H32" s="6" t="n">
        <f aca="false">VLOOKUP(C32,'Meal Library'!$A$2:$I$237,6,FALSE())</f>
        <v>68</v>
      </c>
      <c r="I32" s="6" t="n">
        <f aca="false">VLOOKUP(C32,'Meal Library'!$A$2:$I$237,7,FALSE())</f>
        <v>16</v>
      </c>
    </row>
    <row r="33" customFormat="false" ht="23.85" hidden="false" customHeight="false" outlineLevel="0" collapsed="false">
      <c r="A33" s="7"/>
      <c r="B33" s="7" t="s">
        <v>783</v>
      </c>
      <c r="C33" s="6" t="n">
        <v>124</v>
      </c>
      <c r="D33" s="7" t="str">
        <f aca="false">VLOOKUP(C33,'Meal Library'!$A$2:$I$237,2,FALSE())</f>
        <v>Vegan Meatballs w/ Pasta Marinara</v>
      </c>
      <c r="E33" s="7" t="str">
        <f aca="false">VLOOKUP(C33,'Meal Library'!$A$2:$I$237,9,FALSE())</f>
        <v>6 Vegan Meatballs + 6 oz Whole Wheat Penne + 1 cup Marinara + .25 oz Parmesan. Verified via Add-to-Cart gate.</v>
      </c>
      <c r="F33" s="6" t="n">
        <f aca="false">VLOOKUP(C33,'Meal Library'!$A$2:$I$237,4,FALSE())</f>
        <v>650</v>
      </c>
      <c r="G33" s="6" t="n">
        <f aca="false">VLOOKUP(C33,'Meal Library'!$A$2:$I$237,5,FALSE())</f>
        <v>39</v>
      </c>
      <c r="H33" s="6" t="n">
        <f aca="false">VLOOKUP(C33,'Meal Library'!$A$2:$I$237,6,FALSE())</f>
        <v>77</v>
      </c>
      <c r="I33" s="6" t="n">
        <f aca="false">VLOOKUP(C33,'Meal Library'!$A$2:$I$237,7,FALSE())</f>
        <v>24</v>
      </c>
    </row>
    <row r="34" customFormat="false" ht="23.85" hidden="false" customHeight="false" outlineLevel="0" collapsed="false">
      <c r="A34" s="7"/>
      <c r="B34" s="7" t="s">
        <v>784</v>
      </c>
      <c r="C34" s="6" t="n">
        <v>232</v>
      </c>
      <c r="D34" s="7" t="str">
        <f aca="false">VLOOKUP(C34,'Meal Library'!$A$2:$I$237,2,FALSE())</f>
        <v>Orange (1 cup)</v>
      </c>
      <c r="E34" s="7" t="str">
        <f aca="false">VLOOKUP(C34,'Meal Library'!$A$2:$I$237,9,FALSE())</f>
        <v>1 Cup Orange segments from the Fruits menu. Verified via Add-to-Cart gate at localfoodz.co/menu/fruits.</v>
      </c>
      <c r="F34" s="6" t="n">
        <f aca="false">VLOOKUP(C34,'Meal Library'!$A$2:$I$237,4,FALSE())</f>
        <v>70</v>
      </c>
      <c r="G34" s="6" t="n">
        <f aca="false">VLOOKUP(C34,'Meal Library'!$A$2:$I$237,5,FALSE())</f>
        <v>1</v>
      </c>
      <c r="H34" s="6" t="n">
        <f aca="false">VLOOKUP(C34,'Meal Library'!$A$2:$I$237,6,FALSE())</f>
        <v>17</v>
      </c>
      <c r="I34" s="6" t="n">
        <f aca="false">VLOOKUP(C34,'Meal Library'!$A$2:$I$237,7,FALSE())</f>
        <v>0</v>
      </c>
    </row>
    <row r="35" customFormat="false" ht="15" hidden="false" customHeight="false" outlineLevel="0" collapsed="false">
      <c r="A35" s="10" t="s">
        <v>794</v>
      </c>
      <c r="B35" s="10" t="s">
        <v>825</v>
      </c>
      <c r="C35" s="10"/>
      <c r="D35" s="10"/>
      <c r="E35" s="10"/>
      <c r="F35" s="10" t="n">
        <f aca="false">SUM(F31:F34)</f>
        <v>2090</v>
      </c>
      <c r="G35" s="10" t="n">
        <f aca="false">SUM(G31:G34)</f>
        <v>162</v>
      </c>
      <c r="H35" s="10" t="n">
        <f aca="false">SUM(H31:H34)</f>
        <v>227</v>
      </c>
      <c r="I35" s="10" t="n">
        <f aca="false">SUM(I31:I34)</f>
        <v>66</v>
      </c>
    </row>
    <row r="37" customFormat="false" ht="35.05" hidden="false" customHeight="false" outlineLevel="0" collapsed="false">
      <c r="A37" s="7" t="s">
        <v>795</v>
      </c>
      <c r="B37" s="7" t="s">
        <v>781</v>
      </c>
      <c r="C37" s="6" t="n">
        <v>105</v>
      </c>
      <c r="D37" s="7" t="str">
        <f aca="false">VLOOKUP(C37,'Meal Library'!$A$2:$I$237,2,FALSE())</f>
        <v>Hainan Chicken w/ Rice + Scallion</v>
      </c>
      <c r="E37" s="7" t="str">
        <f aca="false">VLOOKUP(C37,'Meal Library'!$A$2:$I$237,9,FALSE())</f>
        <v>6 oz Sousvide Chicken Breast + 6 oz White Rice + 6 oz Broccoli + 2 tbsp Ginger Scallion Sauce. Verified via Add-to-Cart gate.</v>
      </c>
      <c r="F37" s="6" t="n">
        <f aca="false">VLOOKUP(C37,'Meal Library'!$A$2:$I$237,4,FALSE())</f>
        <v>790</v>
      </c>
      <c r="G37" s="6" t="n">
        <f aca="false">VLOOKUP(C37,'Meal Library'!$A$2:$I$237,5,FALSE())</f>
        <v>61</v>
      </c>
      <c r="H37" s="6" t="n">
        <f aca="false">VLOOKUP(C37,'Meal Library'!$A$2:$I$237,6,FALSE())</f>
        <v>61</v>
      </c>
      <c r="I37" s="6" t="n">
        <f aca="false">VLOOKUP(C37,'Meal Library'!$A$2:$I$237,7,FALSE())</f>
        <v>34</v>
      </c>
    </row>
    <row r="38" customFormat="false" ht="23.85" hidden="false" customHeight="false" outlineLevel="0" collapsed="false">
      <c r="A38" s="7"/>
      <c r="B38" s="7" t="s">
        <v>782</v>
      </c>
      <c r="C38" s="6" t="n">
        <v>124</v>
      </c>
      <c r="D38" s="7" t="str">
        <f aca="false">VLOOKUP(C38,'Meal Library'!$A$2:$I$237,2,FALSE())</f>
        <v>Vegan Meatballs w/ Pasta Marinara</v>
      </c>
      <c r="E38" s="7" t="str">
        <f aca="false">VLOOKUP(C38,'Meal Library'!$A$2:$I$237,9,FALSE())</f>
        <v>6 Vegan Meatballs + 6 oz Whole Wheat Penne + 1 cup Marinara + .25 oz Parmesan. Verified via Add-to-Cart gate.</v>
      </c>
      <c r="F38" s="6" t="n">
        <f aca="false">VLOOKUP(C38,'Meal Library'!$A$2:$I$237,4,FALSE())</f>
        <v>650</v>
      </c>
      <c r="G38" s="6" t="n">
        <f aca="false">VLOOKUP(C38,'Meal Library'!$A$2:$I$237,5,FALSE())</f>
        <v>39</v>
      </c>
      <c r="H38" s="6" t="n">
        <f aca="false">VLOOKUP(C38,'Meal Library'!$A$2:$I$237,6,FALSE())</f>
        <v>77</v>
      </c>
      <c r="I38" s="6" t="n">
        <f aca="false">VLOOKUP(C38,'Meal Library'!$A$2:$I$237,7,FALSE())</f>
        <v>24</v>
      </c>
    </row>
    <row r="39" customFormat="false" ht="23.85" hidden="false" customHeight="false" outlineLevel="0" collapsed="false">
      <c r="A39" s="7"/>
      <c r="B39" s="7" t="s">
        <v>783</v>
      </c>
      <c r="C39" s="6" t="n">
        <v>27</v>
      </c>
      <c r="D39" s="7" t="str">
        <f aca="false">VLOOKUP(C39,'Meal Library'!$A$2:$I$237,2,FALSE())</f>
        <v>Chicken Fajitas</v>
      </c>
      <c r="E39" s="7" t="str">
        <f aca="false">VLOOKUP(C39,'Meal Library'!$A$2:$I$237,9,FALSE())</f>
        <v>6 oz Chicken Fajitas + 6 oz White Rice + sauce. Verified via Add-to-Cart gate.</v>
      </c>
      <c r="F39" s="6" t="n">
        <f aca="false">VLOOKUP(C39,'Meal Library'!$A$2:$I$237,4,FALSE())</f>
        <v>560</v>
      </c>
      <c r="G39" s="6" t="n">
        <f aca="false">VLOOKUP(C39,'Meal Library'!$A$2:$I$237,5,FALSE())</f>
        <v>41</v>
      </c>
      <c r="H39" s="6" t="n">
        <f aca="false">VLOOKUP(C39,'Meal Library'!$A$2:$I$237,6,FALSE())</f>
        <v>57</v>
      </c>
      <c r="I39" s="6" t="n">
        <f aca="false">VLOOKUP(C39,'Meal Library'!$A$2:$I$237,7,FALSE())</f>
        <v>17</v>
      </c>
    </row>
    <row r="40" customFormat="false" ht="15" hidden="false" customHeight="false" outlineLevel="0" collapsed="false">
      <c r="A40" s="7"/>
      <c r="B40" s="7" t="s">
        <v>784</v>
      </c>
      <c r="C40" s="6" t="n">
        <v>604</v>
      </c>
      <c r="D40" s="7" t="str">
        <f aca="false">VLOOKUP(C40,'Meal Library'!$A$2:$I$237,2,FALSE())</f>
        <v>CM Chicken Bulgogi (4oz)</v>
      </c>
      <c r="E40" s="7" t="str">
        <f aca="false">VLOOKUP(C40,'Meal Library'!$A$2:$I$237,9,FALSE())</f>
        <v>4 oz Chicken Bulgogi from Customized Meals</v>
      </c>
      <c r="F40" s="6" t="n">
        <f aca="false">VLOOKUP(C40,'Meal Library'!$A$2:$I$237,4,FALSE())</f>
        <v>170</v>
      </c>
      <c r="G40" s="6" t="n">
        <f aca="false">VLOOKUP(C40,'Meal Library'!$A$2:$I$237,5,FALSE())</f>
        <v>23</v>
      </c>
      <c r="H40" s="6" t="n">
        <f aca="false">VLOOKUP(C40,'Meal Library'!$A$2:$I$237,6,FALSE())</f>
        <v>5</v>
      </c>
      <c r="I40" s="6" t="n">
        <f aca="false">VLOOKUP(C40,'Meal Library'!$A$2:$I$237,7,FALSE())</f>
        <v>5</v>
      </c>
    </row>
    <row r="41" customFormat="false" ht="15" hidden="false" customHeight="false" outlineLevel="0" collapsed="false">
      <c r="A41" s="10" t="s">
        <v>795</v>
      </c>
      <c r="B41" s="10" t="s">
        <v>825</v>
      </c>
      <c r="C41" s="10"/>
      <c r="D41" s="10"/>
      <c r="E41" s="10"/>
      <c r="F41" s="10" t="n">
        <f aca="false">SUM(F37:F40)</f>
        <v>2170</v>
      </c>
      <c r="G41" s="10" t="n">
        <f aca="false">SUM(G37:G40)</f>
        <v>164</v>
      </c>
      <c r="H41" s="10" t="n">
        <f aca="false">SUM(H37:H40)</f>
        <v>200</v>
      </c>
      <c r="I41" s="10" t="n">
        <f aca="false">SUM(I37:I40)</f>
        <v>80</v>
      </c>
    </row>
    <row r="43" customFormat="false" ht="35.05" hidden="false" customHeight="false" outlineLevel="0" collapsed="false">
      <c r="A43" s="7" t="s">
        <v>796</v>
      </c>
      <c r="B43" s="7" t="s">
        <v>781</v>
      </c>
      <c r="C43" s="6" t="n">
        <v>64</v>
      </c>
      <c r="D43" s="7" t="str">
        <f aca="false">VLOOKUP(C43,'Meal Library'!$A$2:$I$237,2,FALSE())</f>
        <v>Shrimp &amp; Veg Pasta Marinara</v>
      </c>
      <c r="E43" s="7" t="str">
        <f aca="false">VLOOKUP(C43,'Meal Library'!$A$2:$I$237,9,FALSE())</f>
        <v>6 oz Cajun Shrimp + 6 oz Whole Wheat Penne + 4 oz Roasted Veg Medley + 1 cup Marinara + .25 oz Parmesan. Verified via Add-to-Cart gate.</v>
      </c>
      <c r="F43" s="6" t="n">
        <f aca="false">VLOOKUP(C43,'Meal Library'!$A$2:$I$237,4,FALSE())</f>
        <v>680</v>
      </c>
      <c r="G43" s="6" t="n">
        <f aca="false">VLOOKUP(C43,'Meal Library'!$A$2:$I$237,5,FALSE())</f>
        <v>40</v>
      </c>
      <c r="H43" s="6" t="n">
        <f aca="false">VLOOKUP(C43,'Meal Library'!$A$2:$I$237,6,FALSE())</f>
        <v>82</v>
      </c>
      <c r="I43" s="6" t="n">
        <f aca="false">VLOOKUP(C43,'Meal Library'!$A$2:$I$237,7,FALSE())</f>
        <v>25</v>
      </c>
    </row>
    <row r="44" customFormat="false" ht="35.05" hidden="false" customHeight="false" outlineLevel="0" collapsed="false">
      <c r="A44" s="7"/>
      <c r="B44" s="7" t="s">
        <v>782</v>
      </c>
      <c r="C44" s="6" t="n">
        <v>107</v>
      </c>
      <c r="D44" s="7" t="str">
        <f aca="false">VLOOKUP(C44,'Meal Library'!$A$2:$I$237,2,FALSE())</f>
        <v>Teriyaki Bowl</v>
      </c>
      <c r="E44" s="7" t="str">
        <f aca="false">VLOOKUP(C44,'Meal Library'!$A$2:$I$237,9,FALSE())</f>
        <v>6 oz Chicken Teriyaki + 6 oz Brown Rice + 6 oz Roasted Veg Medley + 2 tbsp Garlic Ginger Glaze. Verified via Add-to-Cart gate.</v>
      </c>
      <c r="F44" s="6" t="n">
        <f aca="false">VLOOKUP(C44,'Meal Library'!$A$2:$I$237,4,FALSE())</f>
        <v>650</v>
      </c>
      <c r="G44" s="6" t="n">
        <f aca="false">VLOOKUP(C44,'Meal Library'!$A$2:$I$237,5,FALSE())</f>
        <v>45</v>
      </c>
      <c r="H44" s="6" t="n">
        <f aca="false">VLOOKUP(C44,'Meal Library'!$A$2:$I$237,6,FALSE())</f>
        <v>79</v>
      </c>
      <c r="I44" s="6" t="n">
        <f aca="false">VLOOKUP(C44,'Meal Library'!$A$2:$I$237,7,FALSE())</f>
        <v>20</v>
      </c>
    </row>
    <row r="45" customFormat="false" ht="35.05" hidden="false" customHeight="false" outlineLevel="0" collapsed="false">
      <c r="A45" s="7"/>
      <c r="B45" s="7" t="s">
        <v>783</v>
      </c>
      <c r="C45" s="6" t="n">
        <v>60</v>
      </c>
      <c r="D45" s="7" t="str">
        <f aca="false">VLOOKUP(C45,'Meal Library'!$A$2:$I$237,2,FALSE())</f>
        <v>Salmon Quinoa Asparagus + Mustard Herb</v>
      </c>
      <c r="E45" s="7" t="str">
        <f aca="false">VLOOKUP(C45,'Meal Library'!$A$2:$I$237,9,FALSE())</f>
        <v>6 oz Garlic Herb Salmon + 1 cup Quinoa + 6 oz Lemon Zested Asparagus + 2 tbsp Mustard Herb Sauce. Verified via Add-to-Cart gate.</v>
      </c>
      <c r="F45" s="6" t="n">
        <f aca="false">VLOOKUP(C45,'Meal Library'!$A$2:$I$237,4,FALSE())</f>
        <v>630</v>
      </c>
      <c r="G45" s="6" t="n">
        <f aca="false">VLOOKUP(C45,'Meal Library'!$A$2:$I$237,5,FALSE())</f>
        <v>50</v>
      </c>
      <c r="H45" s="6" t="n">
        <f aca="false">VLOOKUP(C45,'Meal Library'!$A$2:$I$237,6,FALSE())</f>
        <v>49</v>
      </c>
      <c r="I45" s="6" t="n">
        <f aca="false">VLOOKUP(C45,'Meal Library'!$A$2:$I$237,7,FALSE())</f>
        <v>27</v>
      </c>
    </row>
    <row r="46" customFormat="false" ht="15" hidden="false" customHeight="false" outlineLevel="0" collapsed="false">
      <c r="A46" s="7"/>
      <c r="B46" s="7" t="s">
        <v>784</v>
      </c>
      <c r="C46" s="6" t="n">
        <v>623</v>
      </c>
      <c r="D46" s="7" t="str">
        <f aca="false">VLOOKUP(C46,'Meal Library'!$A$2:$I$237,2,FALSE())</f>
        <v>CM Ginger Soy Tilapia (4oz)</v>
      </c>
      <c r="E46" s="7" t="str">
        <f aca="false">VLOOKUP(C46,'Meal Library'!$A$2:$I$237,9,FALSE())</f>
        <v>4 oz Ginger Soy Tilapia from Customized Meals</v>
      </c>
      <c r="F46" s="6" t="n">
        <f aca="false">VLOOKUP(C46,'Meal Library'!$A$2:$I$237,4,FALSE())</f>
        <v>150</v>
      </c>
      <c r="G46" s="6" t="n">
        <f aca="false">VLOOKUP(C46,'Meal Library'!$A$2:$I$237,5,FALSE())</f>
        <v>27</v>
      </c>
      <c r="H46" s="6" t="n">
        <f aca="false">VLOOKUP(C46,'Meal Library'!$A$2:$I$237,6,FALSE())</f>
        <v>1</v>
      </c>
      <c r="I46" s="6" t="n">
        <f aca="false">VLOOKUP(C46,'Meal Library'!$A$2:$I$237,7,FALSE())</f>
        <v>5</v>
      </c>
    </row>
    <row r="47" customFormat="false" ht="15" hidden="false" customHeight="false" outlineLevel="0" collapsed="false">
      <c r="A47" s="10" t="s">
        <v>796</v>
      </c>
      <c r="B47" s="10" t="s">
        <v>825</v>
      </c>
      <c r="C47" s="10"/>
      <c r="D47" s="10"/>
      <c r="E47" s="10"/>
      <c r="F47" s="10" t="n">
        <f aca="false">SUM(F43:F46)</f>
        <v>2110</v>
      </c>
      <c r="G47" s="10" t="n">
        <f aca="false">SUM(G43:G46)</f>
        <v>162</v>
      </c>
      <c r="H47" s="10" t="n">
        <f aca="false">SUM(H43:H46)</f>
        <v>211</v>
      </c>
      <c r="I47" s="10" t="n">
        <f aca="false">SUM(I43:I46)</f>
        <v>77</v>
      </c>
    </row>
    <row r="49" customFormat="false" ht="15" hidden="false" customHeight="false" outlineLevel="0" collapsed="false">
      <c r="A49" s="11"/>
      <c r="B49" s="11" t="s">
        <v>797</v>
      </c>
      <c r="C49" s="11"/>
      <c r="D49" s="11"/>
      <c r="E49" s="11"/>
      <c r="F49" s="11" t="n">
        <f aca="false">AVERAGE(F11,F17,F24,F29,F35,F41,F47)</f>
        <v>2151.42857142857</v>
      </c>
      <c r="G49" s="11" t="n">
        <f aca="false">AVERAGE(G11,G17,G24,G29,G35,G41,G47)</f>
        <v>165</v>
      </c>
      <c r="H49" s="11" t="n">
        <f aca="false">AVERAGE(H11,H17,H24,H29,H35,H41,H47)</f>
        <v>220</v>
      </c>
      <c r="I49" s="11" t="n">
        <f aca="false">AVERAGE(I11,I17,I24,I29,I35,I41,I47)</f>
        <v>73.6428571428571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826</v>
      </c>
      <c r="C1" s="9" t="s">
        <v>827</v>
      </c>
      <c r="F1" s="9" t="s">
        <v>828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35.05" hidden="false" customHeight="false" outlineLevel="0" collapsed="false">
      <c r="A5" s="7" t="s">
        <v>780</v>
      </c>
      <c r="B5" s="7" t="s">
        <v>781</v>
      </c>
      <c r="C5" s="6" t="n">
        <v>105</v>
      </c>
      <c r="D5" s="7" t="str">
        <f aca="false">VLOOKUP(C5,'Meal Library'!$A$2:$I$237,2,FALSE())</f>
        <v>Hainan Chicken w/ Rice + Scallion</v>
      </c>
      <c r="E5" s="7" t="str">
        <f aca="false">VLOOKUP(C5,'Meal Library'!$A$2:$I$237,9,FALSE())</f>
        <v>6 oz Sousvide Chicken Breast + 6 oz White Rice + 6 oz Broccoli + 2 tbsp Ginger Scallion Sauce. Verified via Add-to-Cart gate.</v>
      </c>
      <c r="F5" s="6" t="n">
        <f aca="false">VLOOKUP(C5,'Meal Library'!$A$2:$I$237,4,FALSE())</f>
        <v>790</v>
      </c>
      <c r="G5" s="6" t="n">
        <f aca="false">VLOOKUP(C5,'Meal Library'!$A$2:$I$237,5,FALSE())</f>
        <v>61</v>
      </c>
      <c r="H5" s="6" t="n">
        <f aca="false">VLOOKUP(C5,'Meal Library'!$A$2:$I$237,6,FALSE())</f>
        <v>61</v>
      </c>
      <c r="I5" s="6" t="n">
        <f aca="false">VLOOKUP(C5,'Meal Library'!$A$2:$I$237,7,FALSE())</f>
        <v>34</v>
      </c>
    </row>
    <row r="6" customFormat="false" ht="35.05" hidden="false" customHeight="false" outlineLevel="0" collapsed="false">
      <c r="A6" s="7"/>
      <c r="B6" s="7" t="s">
        <v>782</v>
      </c>
      <c r="C6" s="6" t="n">
        <v>41</v>
      </c>
      <c r="D6" s="7" t="str">
        <f aca="false">VLOOKUP(C6,'Meal Library'!$A$2:$I$237,2,FALSE())</f>
        <v>Chicken Tikka w/ Rice and Veg</v>
      </c>
      <c r="E6" s="7" t="str">
        <f aca="false">VLOOKUP(C6,'Meal Library'!$A$2:$I$237,9,FALSE())</f>
        <v>6 oz Chicken Tikka + 6 oz White Rice + 6 oz Fajita Veg Mix + 2 tbsp Cilantro Lime Sauce. Verified via Add-to-Cart gate.</v>
      </c>
      <c r="F6" s="6" t="n">
        <f aca="false">VLOOKUP(C6,'Meal Library'!$A$2:$I$237,4,FALSE())</f>
        <v>810</v>
      </c>
      <c r="G6" s="6" t="n">
        <f aca="false">VLOOKUP(C6,'Meal Library'!$A$2:$I$237,5,FALSE())</f>
        <v>63</v>
      </c>
      <c r="H6" s="6" t="n">
        <f aca="false">VLOOKUP(C6,'Meal Library'!$A$2:$I$237,6,FALSE())</f>
        <v>77</v>
      </c>
      <c r="I6" s="6" t="n">
        <f aca="false">VLOOKUP(C6,'Meal Library'!$A$2:$I$237,7,FALSE())</f>
        <v>29</v>
      </c>
    </row>
    <row r="7" customFormat="false" ht="15" hidden="false" customHeight="false" outlineLevel="0" collapsed="false">
      <c r="A7" s="7"/>
      <c r="B7" s="7" t="s">
        <v>783</v>
      </c>
      <c r="C7" s="6" t="n">
        <v>95</v>
      </c>
      <c r="D7" s="7" t="str">
        <f aca="false">VLOOKUP(C7,'Meal Library'!$A$2:$I$237,2,FALSE())</f>
        <v>Edamame</v>
      </c>
      <c r="E7" s="7" t="str">
        <f aca="false">VLOOKUP(C7,'Meal Library'!$A$2:$I$237,9,FALSE())</f>
        <v>Edamame (single-option dish)</v>
      </c>
      <c r="F7" s="6" t="n">
        <f aca="false">VLOOKUP(C7,'Meal Library'!$A$2:$I$237,4,FALSE())</f>
        <v>190</v>
      </c>
      <c r="G7" s="6" t="n">
        <f aca="false">VLOOKUP(C7,'Meal Library'!$A$2:$I$237,5,FALSE())</f>
        <v>18</v>
      </c>
      <c r="H7" s="6" t="n">
        <f aca="false">VLOOKUP(C7,'Meal Library'!$A$2:$I$237,6,FALSE())</f>
        <v>14</v>
      </c>
      <c r="I7" s="6" t="n">
        <f aca="false">VLOOKUP(C7,'Meal Library'!$A$2:$I$237,7,FALSE())</f>
        <v>8</v>
      </c>
    </row>
    <row r="8" customFormat="false" ht="23.85" hidden="false" customHeight="false" outlineLevel="0" collapsed="false">
      <c r="A8" s="7"/>
      <c r="B8" s="7" t="s">
        <v>784</v>
      </c>
      <c r="C8" s="6" t="n">
        <v>651</v>
      </c>
      <c r="D8" s="7" t="str">
        <f aca="false">VLOOKUP(C8,'Meal Library'!$A$2:$I$237,2,FALSE())</f>
        <v>CM White Rice (4oz)</v>
      </c>
      <c r="E8" s="7" t="str">
        <f aca="false">VLOOKUP(C8,'Meal Library'!$A$2:$I$237,9,FALSE())</f>
        <v>4 oz White Rice (Steamed Jasmine Rice) from Customized Meals</v>
      </c>
      <c r="F8" s="6" t="n">
        <f aca="false">VLOOKUP(C8,'Meal Library'!$A$2:$I$237,4,FALSE())</f>
        <v>150</v>
      </c>
      <c r="G8" s="6" t="n">
        <f aca="false">VLOOKUP(C8,'Meal Library'!$A$2:$I$237,5,FALSE())</f>
        <v>3</v>
      </c>
      <c r="H8" s="6" t="n">
        <f aca="false">VLOOKUP(C8,'Meal Library'!$A$2:$I$237,6,FALSE())</f>
        <v>32</v>
      </c>
      <c r="I8" s="6" t="n">
        <f aca="false">VLOOKUP(C8,'Meal Library'!$A$2:$I$237,7,FALSE())</f>
        <v>0</v>
      </c>
    </row>
    <row r="9" customFormat="false" ht="15" hidden="false" customHeight="false" outlineLevel="0" collapsed="false">
      <c r="A9" s="7"/>
      <c r="B9" s="7" t="s">
        <v>785</v>
      </c>
      <c r="C9" s="6" t="n">
        <v>96</v>
      </c>
      <c r="D9" s="7" t="str">
        <f aca="false">VLOOKUP(C9,'Meal Library'!$A$2:$I$237,2,FALSE())</f>
        <v>Pumpkin Muffins (2)</v>
      </c>
      <c r="E9" s="7" t="str">
        <f aca="false">VLOOKUP(C9,'Meal Library'!$A$2:$I$237,9,FALSE())</f>
        <v>2 muffins (smallest serving). Verified via Add-to-Cart gate.</v>
      </c>
      <c r="F9" s="6" t="n">
        <f aca="false">VLOOKUP(C9,'Meal Library'!$A$2:$I$237,4,FALSE())</f>
        <v>140</v>
      </c>
      <c r="G9" s="6" t="n">
        <f aca="false">VLOOKUP(C9,'Meal Library'!$A$2:$I$237,5,FALSE())</f>
        <v>12</v>
      </c>
      <c r="H9" s="6" t="n">
        <f aca="false">VLOOKUP(C9,'Meal Library'!$A$2:$I$237,6,FALSE())</f>
        <v>44</v>
      </c>
      <c r="I9" s="6" t="n">
        <f aca="false">VLOOKUP(C9,'Meal Library'!$A$2:$I$237,7,FALSE())</f>
        <v>8</v>
      </c>
    </row>
    <row r="10" customFormat="false" ht="15" hidden="false" customHeight="false" outlineLevel="0" collapsed="false">
      <c r="A10" s="7"/>
      <c r="B10" s="7" t="s">
        <v>786</v>
      </c>
      <c r="C10" s="6" t="n">
        <v>97</v>
      </c>
      <c r="D10" s="7" t="str">
        <f aca="false">VLOOKUP(C10,'Meal Library'!$A$2:$I$237,2,FALSE())</f>
        <v>Veg Fritter (2)</v>
      </c>
      <c r="E10" s="7" t="str">
        <f aca="false">VLOOKUP(C10,'Meal Library'!$A$2:$I$237,9,FALSE())</f>
        <v>2 fritters, no sauce. Verified via Add-to-Cart gate.</v>
      </c>
      <c r="F10" s="6" t="n">
        <f aca="false">VLOOKUP(C10,'Meal Library'!$A$2:$I$237,4,FALSE())</f>
        <v>130</v>
      </c>
      <c r="G10" s="6" t="n">
        <f aca="false">VLOOKUP(C10,'Meal Library'!$A$2:$I$237,5,FALSE())</f>
        <v>3</v>
      </c>
      <c r="H10" s="6" t="n">
        <f aca="false">VLOOKUP(C10,'Meal Library'!$A$2:$I$237,6,FALSE())</f>
        <v>30</v>
      </c>
      <c r="I10" s="6" t="n">
        <f aca="false">VLOOKUP(C10,'Meal Library'!$A$2:$I$237,7,FALSE())</f>
        <v>0</v>
      </c>
    </row>
    <row r="11" customFormat="false" ht="23.85" hidden="false" customHeight="false" outlineLevel="0" collapsed="false">
      <c r="A11" s="7"/>
      <c r="B11" s="7" t="s">
        <v>787</v>
      </c>
      <c r="C11" s="6" t="n">
        <v>230</v>
      </c>
      <c r="D11" s="7" t="str">
        <f aca="false">VLOOKUP(C11,'Meal Library'!$A$2:$I$237,2,FALSE())</f>
        <v>Banana (1 piece)</v>
      </c>
      <c r="E11" s="7" t="str">
        <f aca="false">VLOOKUP(C11,'Meal Library'!$A$2:$I$237,9,FALSE())</f>
        <v>1 Banana from the Fruits menu. Verified via Add-to-Cart gate at localfoodz.co/menu/fruits.</v>
      </c>
      <c r="F11" s="6" t="n">
        <f aca="false">VLOOKUP(C11,'Meal Library'!$A$2:$I$237,4,FALSE())</f>
        <v>110</v>
      </c>
      <c r="G11" s="6" t="n">
        <f aca="false">VLOOKUP(C11,'Meal Library'!$A$2:$I$237,5,FALSE())</f>
        <v>1</v>
      </c>
      <c r="H11" s="6" t="n">
        <f aca="false">VLOOKUP(C11,'Meal Library'!$A$2:$I$237,6,FALSE())</f>
        <v>27</v>
      </c>
      <c r="I11" s="6" t="n">
        <f aca="false">VLOOKUP(C11,'Meal Library'!$A$2:$I$237,7,FALSE())</f>
        <v>0</v>
      </c>
    </row>
    <row r="12" customFormat="false" ht="15" hidden="false" customHeight="false" outlineLevel="0" collapsed="false">
      <c r="A12" s="10" t="s">
        <v>780</v>
      </c>
      <c r="B12" s="10" t="s">
        <v>829</v>
      </c>
      <c r="C12" s="10"/>
      <c r="D12" s="10"/>
      <c r="E12" s="10"/>
      <c r="F12" s="10" t="n">
        <f aca="false">SUM(F5:F11)</f>
        <v>2320</v>
      </c>
      <c r="G12" s="10" t="n">
        <f aca="false">SUM(G5:G11)</f>
        <v>161</v>
      </c>
      <c r="H12" s="10" t="n">
        <f aca="false">SUM(H5:H11)</f>
        <v>285</v>
      </c>
      <c r="I12" s="10" t="n">
        <f aca="false">SUM(I5:I11)</f>
        <v>79</v>
      </c>
    </row>
    <row r="14" customFormat="false" ht="23.85" hidden="false" customHeight="false" outlineLevel="0" collapsed="false">
      <c r="A14" s="7" t="s">
        <v>790</v>
      </c>
      <c r="B14" s="7" t="s">
        <v>781</v>
      </c>
      <c r="C14" s="6" t="n">
        <v>22</v>
      </c>
      <c r="D14" s="7" t="str">
        <f aca="false">VLOOKUP(C14,'Meal Library'!$A$2:$I$237,2,FALSE())</f>
        <v>Mongolian Beef</v>
      </c>
      <c r="E14" s="7" t="str">
        <f aca="false">VLOOKUP(C14,'Meal Library'!$A$2:$I$237,9,FALSE())</f>
        <v>6 oz Mongolian Beef + 6 oz White Rice (rice sold by oz). Verified via Add-to-Cart gate.</v>
      </c>
      <c r="F14" s="6" t="n">
        <f aca="false">VLOOKUP(C14,'Meal Library'!$A$2:$I$237,4,FALSE())</f>
        <v>720</v>
      </c>
      <c r="G14" s="6" t="n">
        <f aca="false">VLOOKUP(C14,'Meal Library'!$A$2:$I$237,5,FALSE())</f>
        <v>53</v>
      </c>
      <c r="H14" s="6" t="n">
        <f aca="false">VLOOKUP(C14,'Meal Library'!$A$2:$I$237,6,FALSE())</f>
        <v>65</v>
      </c>
      <c r="I14" s="6" t="n">
        <f aca="false">VLOOKUP(C14,'Meal Library'!$A$2:$I$237,7,FALSE())</f>
        <v>26</v>
      </c>
    </row>
    <row r="15" customFormat="false" ht="35.05" hidden="false" customHeight="false" outlineLevel="0" collapsed="false">
      <c r="A15" s="7"/>
      <c r="B15" s="7" t="s">
        <v>782</v>
      </c>
      <c r="C15" s="6" t="n">
        <v>49</v>
      </c>
      <c r="D15" s="7" t="str">
        <f aca="false">VLOOKUP(C15,'Meal Library'!$A$2:$I$237,2,FALSE())</f>
        <v>Steak, Quinoa, Asparagus, Chimichurri</v>
      </c>
      <c r="E15" s="7" t="str">
        <f aca="false">VLOOKUP(C15,'Meal Library'!$A$2:$I$237,9,FALSE())</f>
        <v>6 oz Garlic Steak + 1 cup Quinoa + 6 oz Lemon Zested Asparagus + 2 tbsp Chimichurri Sauce. Verified via Add-to-Cart gate.</v>
      </c>
      <c r="F15" s="6" t="n">
        <f aca="false">VLOOKUP(C15,'Meal Library'!$A$2:$I$237,4,FALSE())</f>
        <v>710</v>
      </c>
      <c r="G15" s="6" t="n">
        <f aca="false">VLOOKUP(C15,'Meal Library'!$A$2:$I$237,5,FALSE())</f>
        <v>63</v>
      </c>
      <c r="H15" s="6" t="n">
        <f aca="false">VLOOKUP(C15,'Meal Library'!$A$2:$I$237,6,FALSE())</f>
        <v>48</v>
      </c>
      <c r="I15" s="6" t="n">
        <f aca="false">VLOOKUP(C15,'Meal Library'!$A$2:$I$237,7,FALSE())</f>
        <v>32</v>
      </c>
    </row>
    <row r="16" customFormat="false" ht="23.85" hidden="false" customHeight="false" outlineLevel="0" collapsed="false">
      <c r="A16" s="7"/>
      <c r="B16" s="7" t="s">
        <v>783</v>
      </c>
      <c r="C16" s="6" t="n">
        <v>27</v>
      </c>
      <c r="D16" s="7" t="str">
        <f aca="false">VLOOKUP(C16,'Meal Library'!$A$2:$I$237,2,FALSE())</f>
        <v>Chicken Fajitas</v>
      </c>
      <c r="E16" s="7" t="str">
        <f aca="false">VLOOKUP(C16,'Meal Library'!$A$2:$I$237,9,FALSE())</f>
        <v>6 oz Chicken Fajitas + 6 oz White Rice + sauce. Verified via Add-to-Cart gate.</v>
      </c>
      <c r="F16" s="6" t="n">
        <f aca="false">VLOOKUP(C16,'Meal Library'!$A$2:$I$237,4,FALSE())</f>
        <v>560</v>
      </c>
      <c r="G16" s="6" t="n">
        <f aca="false">VLOOKUP(C16,'Meal Library'!$A$2:$I$237,5,FALSE())</f>
        <v>41</v>
      </c>
      <c r="H16" s="6" t="n">
        <f aca="false">VLOOKUP(C16,'Meal Library'!$A$2:$I$237,6,FALSE())</f>
        <v>57</v>
      </c>
      <c r="I16" s="6" t="n">
        <f aca="false">VLOOKUP(C16,'Meal Library'!$A$2:$I$237,7,FALSE())</f>
        <v>17</v>
      </c>
    </row>
    <row r="17" customFormat="false" ht="23.85" hidden="false" customHeight="false" outlineLevel="0" collapsed="false">
      <c r="A17" s="7"/>
      <c r="B17" s="7" t="s">
        <v>784</v>
      </c>
      <c r="C17" s="6" t="n">
        <v>230</v>
      </c>
      <c r="D17" s="7" t="str">
        <f aca="false">VLOOKUP(C17,'Meal Library'!$A$2:$I$237,2,FALSE())</f>
        <v>Banana (1 piece)</v>
      </c>
      <c r="E17" s="7" t="str">
        <f aca="false">VLOOKUP(C17,'Meal Library'!$A$2:$I$237,9,FALSE())</f>
        <v>1 Banana from the Fruits menu. Verified via Add-to-Cart gate at localfoodz.co/menu/fruits.</v>
      </c>
      <c r="F17" s="6" t="n">
        <f aca="false">VLOOKUP(C17,'Meal Library'!$A$2:$I$237,4,FALSE())</f>
        <v>110</v>
      </c>
      <c r="G17" s="6" t="n">
        <f aca="false">VLOOKUP(C17,'Meal Library'!$A$2:$I$237,5,FALSE())</f>
        <v>1</v>
      </c>
      <c r="H17" s="6" t="n">
        <f aca="false">VLOOKUP(C17,'Meal Library'!$A$2:$I$237,6,FALSE())</f>
        <v>27</v>
      </c>
      <c r="I17" s="6" t="n">
        <f aca="false">VLOOKUP(C17,'Meal Library'!$A$2:$I$237,7,FALSE())</f>
        <v>0</v>
      </c>
    </row>
    <row r="18" customFormat="false" ht="15" hidden="false" customHeight="false" outlineLevel="0" collapsed="false">
      <c r="A18" s="10" t="s">
        <v>790</v>
      </c>
      <c r="B18" s="10" t="s">
        <v>829</v>
      </c>
      <c r="C18" s="10"/>
      <c r="D18" s="10"/>
      <c r="E18" s="10"/>
      <c r="F18" s="10" t="n">
        <f aca="false">SUM(F14:F17)</f>
        <v>2100</v>
      </c>
      <c r="G18" s="10" t="n">
        <f aca="false">SUM(G14:G17)</f>
        <v>158</v>
      </c>
      <c r="H18" s="10" t="n">
        <f aca="false">SUM(H14:H17)</f>
        <v>197</v>
      </c>
      <c r="I18" s="10" t="n">
        <f aca="false">SUM(I14:I17)</f>
        <v>75</v>
      </c>
    </row>
    <row r="20" customFormat="false" ht="35.05" hidden="false" customHeight="false" outlineLevel="0" collapsed="false">
      <c r="A20" s="7" t="s">
        <v>791</v>
      </c>
      <c r="B20" s="7" t="s">
        <v>781</v>
      </c>
      <c r="C20" s="6" t="n">
        <v>105</v>
      </c>
      <c r="D20" s="7" t="str">
        <f aca="false">VLOOKUP(C20,'Meal Library'!$A$2:$I$237,2,FALSE())</f>
        <v>Hainan Chicken w/ Rice + Scallion</v>
      </c>
      <c r="E20" s="7" t="str">
        <f aca="false">VLOOKUP(C20,'Meal Library'!$A$2:$I$237,9,FALSE())</f>
        <v>6 oz Sousvide Chicken Breast + 6 oz White Rice + 6 oz Broccoli + 2 tbsp Ginger Scallion Sauce. Verified via Add-to-Cart gate.</v>
      </c>
      <c r="F20" s="6" t="n">
        <f aca="false">VLOOKUP(C20,'Meal Library'!$A$2:$I$237,4,FALSE())</f>
        <v>790</v>
      </c>
      <c r="G20" s="6" t="n">
        <f aca="false">VLOOKUP(C20,'Meal Library'!$A$2:$I$237,5,FALSE())</f>
        <v>61</v>
      </c>
      <c r="H20" s="6" t="n">
        <f aca="false">VLOOKUP(C20,'Meal Library'!$A$2:$I$237,6,FALSE())</f>
        <v>61</v>
      </c>
      <c r="I20" s="6" t="n">
        <f aca="false">VLOOKUP(C20,'Meal Library'!$A$2:$I$237,7,FALSE())</f>
        <v>34</v>
      </c>
    </row>
    <row r="21" customFormat="false" ht="23.85" hidden="false" customHeight="false" outlineLevel="0" collapsed="false">
      <c r="A21" s="7"/>
      <c r="B21" s="7" t="s">
        <v>782</v>
      </c>
      <c r="C21" s="6" t="n">
        <v>22</v>
      </c>
      <c r="D21" s="7" t="str">
        <f aca="false">VLOOKUP(C21,'Meal Library'!$A$2:$I$237,2,FALSE())</f>
        <v>Mongolian Beef</v>
      </c>
      <c r="E21" s="7" t="str">
        <f aca="false">VLOOKUP(C21,'Meal Library'!$A$2:$I$237,9,FALSE())</f>
        <v>6 oz Mongolian Beef + 6 oz White Rice (rice sold by oz). Verified via Add-to-Cart gate.</v>
      </c>
      <c r="F21" s="6" t="n">
        <f aca="false">VLOOKUP(C21,'Meal Library'!$A$2:$I$237,4,FALSE())</f>
        <v>720</v>
      </c>
      <c r="G21" s="6" t="n">
        <f aca="false">VLOOKUP(C21,'Meal Library'!$A$2:$I$237,5,FALSE())</f>
        <v>53</v>
      </c>
      <c r="H21" s="6" t="n">
        <f aca="false">VLOOKUP(C21,'Meal Library'!$A$2:$I$237,6,FALSE())</f>
        <v>65</v>
      </c>
      <c r="I21" s="6" t="n">
        <f aca="false">VLOOKUP(C21,'Meal Library'!$A$2:$I$237,7,FALSE())</f>
        <v>26</v>
      </c>
    </row>
    <row r="22" customFormat="false" ht="15" hidden="false" customHeight="false" outlineLevel="0" collapsed="false">
      <c r="A22" s="7"/>
      <c r="B22" s="7" t="s">
        <v>783</v>
      </c>
      <c r="C22" s="6" t="n">
        <v>89</v>
      </c>
      <c r="D22" s="7" t="str">
        <f aca="false">VLOOKUP(C22,'Meal Library'!$A$2:$I$237,2,FALSE())</f>
        <v>Chicken Salad Sandwich</v>
      </c>
      <c r="E22" s="7" t="str">
        <f aca="false">VLOOKUP(C22,'Meal Library'!$A$2:$I$237,9,FALSE())</f>
        <v>Chicken Salad Sandwich (single-option dish)</v>
      </c>
      <c r="F22" s="6" t="n">
        <f aca="false">VLOOKUP(C22,'Meal Library'!$A$2:$I$237,4,FALSE())</f>
        <v>590</v>
      </c>
      <c r="G22" s="6" t="n">
        <f aca="false">VLOOKUP(C22,'Meal Library'!$A$2:$I$237,5,FALSE())</f>
        <v>47</v>
      </c>
      <c r="H22" s="6" t="n">
        <f aca="false">VLOOKUP(C22,'Meal Library'!$A$2:$I$237,6,FALSE())</f>
        <v>74</v>
      </c>
      <c r="I22" s="6" t="n">
        <f aca="false">VLOOKUP(C22,'Meal Library'!$A$2:$I$237,7,FALSE())</f>
        <v>15</v>
      </c>
    </row>
    <row r="23" customFormat="false" ht="15" hidden="false" customHeight="false" outlineLevel="0" collapsed="false">
      <c r="A23" s="10" t="s">
        <v>791</v>
      </c>
      <c r="B23" s="10" t="s">
        <v>829</v>
      </c>
      <c r="C23" s="10"/>
      <c r="D23" s="10"/>
      <c r="E23" s="10"/>
      <c r="F23" s="10" t="n">
        <f aca="false">SUM(F20:F22)</f>
        <v>2100</v>
      </c>
      <c r="G23" s="10" t="n">
        <f aca="false">SUM(G20:G22)</f>
        <v>161</v>
      </c>
      <c r="H23" s="10" t="n">
        <f aca="false">SUM(H20:H22)</f>
        <v>200</v>
      </c>
      <c r="I23" s="10" t="n">
        <f aca="false">SUM(I20:I22)</f>
        <v>75</v>
      </c>
    </row>
    <row r="25" customFormat="false" ht="35.05" hidden="false" customHeight="false" outlineLevel="0" collapsed="false">
      <c r="A25" s="7" t="s">
        <v>793</v>
      </c>
      <c r="B25" s="7" t="s">
        <v>781</v>
      </c>
      <c r="C25" s="6" t="n">
        <v>78</v>
      </c>
      <c r="D25" s="7" t="str">
        <f aca="false">VLOOKUP(C25,'Meal Library'!$A$2:$I$237,2,FALSE())</f>
        <v>Oven-Baked Chicken Parmesan</v>
      </c>
      <c r="E25" s="7" t="str">
        <f aca="false">VLOOKUP(C25,'Meal Library'!$A$2:$I$237,9,FALSE())</f>
        <v>1 unit Chicken Parmesan + 3 oz Broccoli &amp; Carrots (no pasta — whole wheat breading on chicken). Verified via Add-to-Cart gate.</v>
      </c>
      <c r="F25" s="6" t="n">
        <f aca="false">VLOOKUP(C25,'Meal Library'!$A$2:$I$237,4,FALSE())</f>
        <v>780</v>
      </c>
      <c r="G25" s="6" t="n">
        <f aca="false">VLOOKUP(C25,'Meal Library'!$A$2:$I$237,5,FALSE())</f>
        <v>71</v>
      </c>
      <c r="H25" s="6" t="n">
        <f aca="false">VLOOKUP(C25,'Meal Library'!$A$2:$I$237,6,FALSE())</f>
        <v>64</v>
      </c>
      <c r="I25" s="6" t="n">
        <f aca="false">VLOOKUP(C25,'Meal Library'!$A$2:$I$237,7,FALSE())</f>
        <v>26</v>
      </c>
    </row>
    <row r="26" customFormat="false" ht="35.05" hidden="false" customHeight="false" outlineLevel="0" collapsed="false">
      <c r="A26" s="7"/>
      <c r="B26" s="7" t="s">
        <v>782</v>
      </c>
      <c r="C26" s="6" t="n">
        <v>107</v>
      </c>
      <c r="D26" s="7" t="str">
        <f aca="false">VLOOKUP(C26,'Meal Library'!$A$2:$I$237,2,FALSE())</f>
        <v>Teriyaki Bowl</v>
      </c>
      <c r="E26" s="7" t="str">
        <f aca="false">VLOOKUP(C26,'Meal Library'!$A$2:$I$237,9,FALSE())</f>
        <v>6 oz Chicken Teriyaki + 6 oz Brown Rice + 6 oz Roasted Veg Medley + 2 tbsp Garlic Ginger Glaze. Verified via Add-to-Cart gate.</v>
      </c>
      <c r="F26" s="6" t="n">
        <f aca="false">VLOOKUP(C26,'Meal Library'!$A$2:$I$237,4,FALSE())</f>
        <v>650</v>
      </c>
      <c r="G26" s="6" t="n">
        <f aca="false">VLOOKUP(C26,'Meal Library'!$A$2:$I$237,5,FALSE())</f>
        <v>45</v>
      </c>
      <c r="H26" s="6" t="n">
        <f aca="false">VLOOKUP(C26,'Meal Library'!$A$2:$I$237,6,FALSE())</f>
        <v>79</v>
      </c>
      <c r="I26" s="6" t="n">
        <f aca="false">VLOOKUP(C26,'Meal Library'!$A$2:$I$237,7,FALSE())</f>
        <v>20</v>
      </c>
    </row>
    <row r="27" customFormat="false" ht="23.85" hidden="false" customHeight="false" outlineLevel="0" collapsed="false">
      <c r="A27" s="7"/>
      <c r="B27" s="7" t="s">
        <v>783</v>
      </c>
      <c r="C27" s="6" t="n">
        <v>340</v>
      </c>
      <c r="D27" s="7" t="str">
        <f aca="false">VLOOKUP(C27,'Meal Library'!$A$2:$I$237,2,FALSE())</f>
        <v>BYO Plant: Organic Baked Tofu + Quinoa + Broccoli</v>
      </c>
      <c r="E27" s="7" t="str">
        <f aca="false">VLOOKUP(C27,'Meal Library'!$A$2:$I$237,9,FALSE())</f>
        <v>6 oz Organic Baked Tofu + 1 cup Quinoa + 4 oz Broccoli</v>
      </c>
      <c r="F27" s="6" t="n">
        <f aca="false">VLOOKUP(C27,'Meal Library'!$A$2:$I$237,4,FALSE())</f>
        <v>550</v>
      </c>
      <c r="G27" s="6" t="n">
        <f aca="false">VLOOKUP(C27,'Meal Library'!$A$2:$I$237,5,FALSE())</f>
        <v>42</v>
      </c>
      <c r="H27" s="6" t="n">
        <f aca="false">VLOOKUP(C27,'Meal Library'!$A$2:$I$237,6,FALSE())</f>
        <v>48</v>
      </c>
      <c r="I27" s="6" t="n">
        <f aca="false">VLOOKUP(C27,'Meal Library'!$A$2:$I$237,7,FALSE())</f>
        <v>21</v>
      </c>
    </row>
    <row r="28" customFormat="false" ht="15" hidden="false" customHeight="false" outlineLevel="0" collapsed="false">
      <c r="A28" s="7"/>
      <c r="B28" s="7" t="s">
        <v>784</v>
      </c>
      <c r="C28" s="6" t="n">
        <v>669</v>
      </c>
      <c r="D28" s="7" t="str">
        <f aca="false">VLOOKUP(C28,'Meal Library'!$A$2:$I$237,2,FALSE())</f>
        <v>CM Veg Fritter (1)</v>
      </c>
      <c r="E28" s="7" t="str">
        <f aca="false">VLOOKUP(C28,'Meal Library'!$A$2:$I$237,9,FALSE())</f>
        <v>1 Veg Fritter from Customized Meals</v>
      </c>
      <c r="F28" s="6" t="n">
        <f aca="false">VLOOKUP(C28,'Meal Library'!$A$2:$I$237,4,FALSE())</f>
        <v>70</v>
      </c>
      <c r="G28" s="6" t="n">
        <f aca="false">VLOOKUP(C28,'Meal Library'!$A$2:$I$237,5,FALSE())</f>
        <v>2</v>
      </c>
      <c r="H28" s="6" t="n">
        <f aca="false">VLOOKUP(C28,'Meal Library'!$A$2:$I$237,6,FALSE())</f>
        <v>15</v>
      </c>
      <c r="I28" s="6" t="n">
        <f aca="false">VLOOKUP(C28,'Meal Library'!$A$2:$I$237,7,FALSE())</f>
        <v>0</v>
      </c>
    </row>
    <row r="29" customFormat="false" ht="15" hidden="false" customHeight="false" outlineLevel="0" collapsed="false">
      <c r="A29" s="10" t="s">
        <v>793</v>
      </c>
      <c r="B29" s="10" t="s">
        <v>829</v>
      </c>
      <c r="C29" s="10"/>
      <c r="D29" s="10"/>
      <c r="E29" s="10"/>
      <c r="F29" s="10" t="n">
        <f aca="false">SUM(F25:F28)</f>
        <v>2050</v>
      </c>
      <c r="G29" s="10" t="n">
        <f aca="false">SUM(G25:G28)</f>
        <v>160</v>
      </c>
      <c r="H29" s="10" t="n">
        <f aca="false">SUM(H25:H28)</f>
        <v>206</v>
      </c>
      <c r="I29" s="10" t="n">
        <f aca="false">SUM(I25:I28)</f>
        <v>67</v>
      </c>
    </row>
    <row r="31" customFormat="false" ht="35.05" hidden="false" customHeight="false" outlineLevel="0" collapsed="false">
      <c r="A31" s="7" t="s">
        <v>794</v>
      </c>
      <c r="B31" s="7" t="s">
        <v>781</v>
      </c>
      <c r="C31" s="6" t="n">
        <v>41</v>
      </c>
      <c r="D31" s="7" t="str">
        <f aca="false">VLOOKUP(C31,'Meal Library'!$A$2:$I$237,2,FALSE())</f>
        <v>Chicken Tikka w/ Rice and Veg</v>
      </c>
      <c r="E31" s="7" t="str">
        <f aca="false">VLOOKUP(C31,'Meal Library'!$A$2:$I$237,9,FALSE())</f>
        <v>6 oz Chicken Tikka + 6 oz White Rice + 6 oz Fajita Veg Mix + 2 tbsp Cilantro Lime Sauce. Verified via Add-to-Cart gate.</v>
      </c>
      <c r="F31" s="6" t="n">
        <f aca="false">VLOOKUP(C31,'Meal Library'!$A$2:$I$237,4,FALSE())</f>
        <v>810</v>
      </c>
      <c r="G31" s="6" t="n">
        <f aca="false">VLOOKUP(C31,'Meal Library'!$A$2:$I$237,5,FALSE())</f>
        <v>63</v>
      </c>
      <c r="H31" s="6" t="n">
        <f aca="false">VLOOKUP(C31,'Meal Library'!$A$2:$I$237,6,FALSE())</f>
        <v>77</v>
      </c>
      <c r="I31" s="6" t="n">
        <f aca="false">VLOOKUP(C31,'Meal Library'!$A$2:$I$237,7,FALSE())</f>
        <v>29</v>
      </c>
    </row>
    <row r="32" customFormat="false" ht="23.85" hidden="false" customHeight="false" outlineLevel="0" collapsed="false">
      <c r="A32" s="7"/>
      <c r="B32" s="7" t="s">
        <v>782</v>
      </c>
      <c r="C32" s="6" t="n">
        <v>33</v>
      </c>
      <c r="D32" s="7" t="str">
        <f aca="false">VLOOKUP(C32,'Meal Library'!$A$2:$I$237,2,FALSE())</f>
        <v>Chicken Quesadilla</v>
      </c>
      <c r="E32" s="7" t="str">
        <f aca="false">VLOOKUP(C32,'Meal Library'!$A$2:$I$237,9,FALSE())</f>
        <v>Chicken Quesadilla + 2 tbsp Sour Cream + 2 oz Guacamole. Verified via Add-to-Cart gate.</v>
      </c>
      <c r="F32" s="6" t="n">
        <f aca="false">VLOOKUP(C32,'Meal Library'!$A$2:$I$237,4,FALSE())</f>
        <v>890</v>
      </c>
      <c r="G32" s="6" t="n">
        <f aca="false">VLOOKUP(C32,'Meal Library'!$A$2:$I$237,5,FALSE())</f>
        <v>66</v>
      </c>
      <c r="H32" s="6" t="n">
        <f aca="false">VLOOKUP(C32,'Meal Library'!$A$2:$I$237,6,FALSE())</f>
        <v>76</v>
      </c>
      <c r="I32" s="6" t="n">
        <f aca="false">VLOOKUP(C32,'Meal Library'!$A$2:$I$237,7,FALSE())</f>
        <v>35</v>
      </c>
    </row>
    <row r="33" customFormat="false" ht="23.85" hidden="false" customHeight="false" outlineLevel="0" collapsed="false">
      <c r="A33" s="7"/>
      <c r="B33" s="7" t="s">
        <v>783</v>
      </c>
      <c r="C33" s="6" t="n">
        <v>8010</v>
      </c>
      <c r="D33" s="7" t="str">
        <f aca="false">VLOOKUP(C33,'Meal Library'!$A$2:$I$237,2,FALSE())</f>
        <v>Custom LF Combo: 4 oz Teriyaki Chicken Thigh + 4 oz White Rice</v>
      </c>
      <c r="E33" s="7" t="str">
        <f aca="false">VLOOKUP(C33,'Meal Library'!$A$2:$I$237,9,FALSE())</f>
        <v>4 oz Teriyaki Chicken Thigh + 4 oz White Rice  (build via Customized Meals on localfoodz.co)</v>
      </c>
      <c r="F33" s="6" t="n">
        <f aca="false">VLOOKUP(C33,'Meal Library'!$A$2:$I$237,4,FALSE())</f>
        <v>320</v>
      </c>
      <c r="G33" s="6" t="n">
        <f aca="false">VLOOKUP(C33,'Meal Library'!$A$2:$I$237,5,FALSE())</f>
        <v>26</v>
      </c>
      <c r="H33" s="6" t="n">
        <f aca="false">VLOOKUP(C33,'Meal Library'!$A$2:$I$237,6,FALSE())</f>
        <v>40</v>
      </c>
      <c r="I33" s="6" t="n">
        <f aca="false">VLOOKUP(C33,'Meal Library'!$A$2:$I$237,7,FALSE())</f>
        <v>4.5</v>
      </c>
    </row>
    <row r="34" customFormat="false" ht="15" hidden="false" customHeight="false" outlineLevel="0" collapsed="false">
      <c r="A34" s="10" t="s">
        <v>794</v>
      </c>
      <c r="B34" s="10" t="s">
        <v>829</v>
      </c>
      <c r="C34" s="10"/>
      <c r="D34" s="10"/>
      <c r="E34" s="10"/>
      <c r="F34" s="10" t="n">
        <f aca="false">SUM(F31:F33)</f>
        <v>2020</v>
      </c>
      <c r="G34" s="10" t="n">
        <f aca="false">SUM(G31:G33)</f>
        <v>155</v>
      </c>
      <c r="H34" s="10" t="n">
        <f aca="false">SUM(H31:H33)</f>
        <v>193</v>
      </c>
      <c r="I34" s="10" t="n">
        <f aca="false">SUM(I31:I33)</f>
        <v>68.5</v>
      </c>
    </row>
    <row r="36" customFormat="false" ht="35.05" hidden="false" customHeight="false" outlineLevel="0" collapsed="false">
      <c r="A36" s="7" t="s">
        <v>795</v>
      </c>
      <c r="B36" s="7" t="s">
        <v>781</v>
      </c>
      <c r="C36" s="6" t="n">
        <v>64</v>
      </c>
      <c r="D36" s="7" t="str">
        <f aca="false">VLOOKUP(C36,'Meal Library'!$A$2:$I$237,2,FALSE())</f>
        <v>Shrimp &amp; Veg Pasta Marinara</v>
      </c>
      <c r="E36" s="7" t="str">
        <f aca="false">VLOOKUP(C36,'Meal Library'!$A$2:$I$237,9,FALSE())</f>
        <v>6 oz Cajun Shrimp + 6 oz Whole Wheat Penne + 4 oz Roasted Veg Medley + 1 cup Marinara + .25 oz Parmesan. Verified via Add-to-Cart gate.</v>
      </c>
      <c r="F36" s="6" t="n">
        <f aca="false">VLOOKUP(C36,'Meal Library'!$A$2:$I$237,4,FALSE())</f>
        <v>680</v>
      </c>
      <c r="G36" s="6" t="n">
        <f aca="false">VLOOKUP(C36,'Meal Library'!$A$2:$I$237,5,FALSE())</f>
        <v>40</v>
      </c>
      <c r="H36" s="6" t="n">
        <f aca="false">VLOOKUP(C36,'Meal Library'!$A$2:$I$237,6,FALSE())</f>
        <v>82</v>
      </c>
      <c r="I36" s="6" t="n">
        <f aca="false">VLOOKUP(C36,'Meal Library'!$A$2:$I$237,7,FALSE())</f>
        <v>25</v>
      </c>
    </row>
    <row r="37" customFormat="false" ht="35.05" hidden="false" customHeight="false" outlineLevel="0" collapsed="false">
      <c r="A37" s="7"/>
      <c r="B37" s="7" t="s">
        <v>782</v>
      </c>
      <c r="C37" s="6" t="n">
        <v>107</v>
      </c>
      <c r="D37" s="7" t="str">
        <f aca="false">VLOOKUP(C37,'Meal Library'!$A$2:$I$237,2,FALSE())</f>
        <v>Teriyaki Bowl</v>
      </c>
      <c r="E37" s="7" t="str">
        <f aca="false">VLOOKUP(C37,'Meal Library'!$A$2:$I$237,9,FALSE())</f>
        <v>6 oz Chicken Teriyaki + 6 oz Brown Rice + 6 oz Roasted Veg Medley + 2 tbsp Garlic Ginger Glaze. Verified via Add-to-Cart gate.</v>
      </c>
      <c r="F37" s="6" t="n">
        <f aca="false">VLOOKUP(C37,'Meal Library'!$A$2:$I$237,4,FALSE())</f>
        <v>650</v>
      </c>
      <c r="G37" s="6" t="n">
        <f aca="false">VLOOKUP(C37,'Meal Library'!$A$2:$I$237,5,FALSE())</f>
        <v>45</v>
      </c>
      <c r="H37" s="6" t="n">
        <f aca="false">VLOOKUP(C37,'Meal Library'!$A$2:$I$237,6,FALSE())</f>
        <v>79</v>
      </c>
      <c r="I37" s="6" t="n">
        <f aca="false">VLOOKUP(C37,'Meal Library'!$A$2:$I$237,7,FALSE())</f>
        <v>20</v>
      </c>
    </row>
    <row r="38" customFormat="false" ht="23.85" hidden="false" customHeight="false" outlineLevel="0" collapsed="false">
      <c r="A38" s="7"/>
      <c r="B38" s="7" t="s">
        <v>783</v>
      </c>
      <c r="C38" s="6" t="n">
        <v>342</v>
      </c>
      <c r="D38" s="7" t="str">
        <f aca="false">VLOOKUP(C38,'Meal Library'!$A$2:$I$237,2,FALSE())</f>
        <v>BYO Plant: Beyond Meat + Roasted Yams + Roasted Veg Medley</v>
      </c>
      <c r="E38" s="7" t="str">
        <f aca="false">VLOOKUP(C38,'Meal Library'!$A$2:$I$237,9,FALSE())</f>
        <v>6 oz Beyond Meat + 4 oz Roasted Yams + 4 oz Roasted Veg Medley</v>
      </c>
      <c r="F38" s="6" t="n">
        <f aca="false">VLOOKUP(C38,'Meal Library'!$A$2:$I$237,4,FALSE())</f>
        <v>605</v>
      </c>
      <c r="G38" s="6" t="n">
        <f aca="false">VLOOKUP(C38,'Meal Library'!$A$2:$I$237,5,FALSE())</f>
        <v>35</v>
      </c>
      <c r="H38" s="6" t="n">
        <f aca="false">VLOOKUP(C38,'Meal Library'!$A$2:$I$237,6,FALSE())</f>
        <v>51</v>
      </c>
      <c r="I38" s="6" t="n">
        <f aca="false">VLOOKUP(C38,'Meal Library'!$A$2:$I$237,7,FALSE())</f>
        <v>28</v>
      </c>
    </row>
    <row r="39" customFormat="false" ht="15" hidden="false" customHeight="false" outlineLevel="0" collapsed="false">
      <c r="A39" s="7"/>
      <c r="B39" s="7" t="s">
        <v>784</v>
      </c>
      <c r="C39" s="6" t="n">
        <v>623</v>
      </c>
      <c r="D39" s="7" t="str">
        <f aca="false">VLOOKUP(C39,'Meal Library'!$A$2:$I$237,2,FALSE())</f>
        <v>CM Ginger Soy Tilapia (4oz)</v>
      </c>
      <c r="E39" s="7" t="str">
        <f aca="false">VLOOKUP(C39,'Meal Library'!$A$2:$I$237,9,FALSE())</f>
        <v>4 oz Ginger Soy Tilapia from Customized Meals</v>
      </c>
      <c r="F39" s="6" t="n">
        <f aca="false">VLOOKUP(C39,'Meal Library'!$A$2:$I$237,4,FALSE())</f>
        <v>150</v>
      </c>
      <c r="G39" s="6" t="n">
        <f aca="false">VLOOKUP(C39,'Meal Library'!$A$2:$I$237,5,FALSE())</f>
        <v>27</v>
      </c>
      <c r="H39" s="6" t="n">
        <f aca="false">VLOOKUP(C39,'Meal Library'!$A$2:$I$237,6,FALSE())</f>
        <v>1</v>
      </c>
      <c r="I39" s="6" t="n">
        <f aca="false">VLOOKUP(C39,'Meal Library'!$A$2:$I$237,7,FALSE())</f>
        <v>5</v>
      </c>
    </row>
    <row r="40" customFormat="false" ht="15" hidden="false" customHeight="false" outlineLevel="0" collapsed="false">
      <c r="A40" s="10" t="s">
        <v>795</v>
      </c>
      <c r="B40" s="10" t="s">
        <v>829</v>
      </c>
      <c r="C40" s="10"/>
      <c r="D40" s="10"/>
      <c r="E40" s="10"/>
      <c r="F40" s="10" t="n">
        <f aca="false">SUM(F36:F39)</f>
        <v>2085</v>
      </c>
      <c r="G40" s="10" t="n">
        <f aca="false">SUM(G36:G39)</f>
        <v>147</v>
      </c>
      <c r="H40" s="10" t="n">
        <f aca="false">SUM(H36:H39)</f>
        <v>213</v>
      </c>
      <c r="I40" s="10" t="n">
        <f aca="false">SUM(I36:I39)</f>
        <v>78</v>
      </c>
    </row>
    <row r="42" customFormat="false" ht="35.05" hidden="false" customHeight="false" outlineLevel="0" collapsed="false">
      <c r="A42" s="7" t="s">
        <v>796</v>
      </c>
      <c r="B42" s="7" t="s">
        <v>781</v>
      </c>
      <c r="C42" s="6" t="n">
        <v>78</v>
      </c>
      <c r="D42" s="7" t="str">
        <f aca="false">VLOOKUP(C42,'Meal Library'!$A$2:$I$237,2,FALSE())</f>
        <v>Oven-Baked Chicken Parmesan</v>
      </c>
      <c r="E42" s="7" t="str">
        <f aca="false">VLOOKUP(C42,'Meal Library'!$A$2:$I$237,9,FALSE())</f>
        <v>1 unit Chicken Parmesan + 3 oz Broccoli &amp; Carrots (no pasta — whole wheat breading on chicken). Verified via Add-to-Cart gate.</v>
      </c>
      <c r="F42" s="6" t="n">
        <f aca="false">VLOOKUP(C42,'Meal Library'!$A$2:$I$237,4,FALSE())</f>
        <v>780</v>
      </c>
      <c r="G42" s="6" t="n">
        <f aca="false">VLOOKUP(C42,'Meal Library'!$A$2:$I$237,5,FALSE())</f>
        <v>71</v>
      </c>
      <c r="H42" s="6" t="n">
        <f aca="false">VLOOKUP(C42,'Meal Library'!$A$2:$I$237,6,FALSE())</f>
        <v>64</v>
      </c>
      <c r="I42" s="6" t="n">
        <f aca="false">VLOOKUP(C42,'Meal Library'!$A$2:$I$237,7,FALSE())</f>
        <v>26</v>
      </c>
    </row>
    <row r="43" customFormat="false" ht="35.05" hidden="false" customHeight="false" outlineLevel="0" collapsed="false">
      <c r="A43" s="7"/>
      <c r="B43" s="7" t="s">
        <v>782</v>
      </c>
      <c r="C43" s="6" t="n">
        <v>60</v>
      </c>
      <c r="D43" s="7" t="str">
        <f aca="false">VLOOKUP(C43,'Meal Library'!$A$2:$I$237,2,FALSE())</f>
        <v>Salmon Quinoa Asparagus + Mustard Herb</v>
      </c>
      <c r="E43" s="7" t="str">
        <f aca="false">VLOOKUP(C43,'Meal Library'!$A$2:$I$237,9,FALSE())</f>
        <v>6 oz Garlic Herb Salmon + 1 cup Quinoa + 6 oz Lemon Zested Asparagus + 2 tbsp Mustard Herb Sauce. Verified via Add-to-Cart gate.</v>
      </c>
      <c r="F43" s="6" t="n">
        <f aca="false">VLOOKUP(C43,'Meal Library'!$A$2:$I$237,4,FALSE())</f>
        <v>630</v>
      </c>
      <c r="G43" s="6" t="n">
        <f aca="false">VLOOKUP(C43,'Meal Library'!$A$2:$I$237,5,FALSE())</f>
        <v>50</v>
      </c>
      <c r="H43" s="6" t="n">
        <f aca="false">VLOOKUP(C43,'Meal Library'!$A$2:$I$237,6,FALSE())</f>
        <v>49</v>
      </c>
      <c r="I43" s="6" t="n">
        <f aca="false">VLOOKUP(C43,'Meal Library'!$A$2:$I$237,7,FALSE())</f>
        <v>27</v>
      </c>
    </row>
    <row r="44" customFormat="false" ht="23.85" hidden="false" customHeight="false" outlineLevel="0" collapsed="false">
      <c r="A44" s="7"/>
      <c r="B44" s="7" t="s">
        <v>783</v>
      </c>
      <c r="C44" s="6" t="n">
        <v>27</v>
      </c>
      <c r="D44" s="7" t="str">
        <f aca="false">VLOOKUP(C44,'Meal Library'!$A$2:$I$237,2,FALSE())</f>
        <v>Chicken Fajitas</v>
      </c>
      <c r="E44" s="7" t="str">
        <f aca="false">VLOOKUP(C44,'Meal Library'!$A$2:$I$237,9,FALSE())</f>
        <v>6 oz Chicken Fajitas + 6 oz White Rice + sauce. Verified via Add-to-Cart gate.</v>
      </c>
      <c r="F44" s="6" t="n">
        <f aca="false">VLOOKUP(C44,'Meal Library'!$A$2:$I$237,4,FALSE())</f>
        <v>560</v>
      </c>
      <c r="G44" s="6" t="n">
        <f aca="false">VLOOKUP(C44,'Meal Library'!$A$2:$I$237,5,FALSE())</f>
        <v>41</v>
      </c>
      <c r="H44" s="6" t="n">
        <f aca="false">VLOOKUP(C44,'Meal Library'!$A$2:$I$237,6,FALSE())</f>
        <v>57</v>
      </c>
      <c r="I44" s="6" t="n">
        <f aca="false">VLOOKUP(C44,'Meal Library'!$A$2:$I$237,7,FALSE())</f>
        <v>17</v>
      </c>
    </row>
    <row r="45" customFormat="false" ht="15" hidden="false" customHeight="false" outlineLevel="0" collapsed="false">
      <c r="A45" s="7"/>
      <c r="B45" s="7" t="s">
        <v>784</v>
      </c>
      <c r="C45" s="6" t="n">
        <v>655</v>
      </c>
      <c r="D45" s="7" t="str">
        <f aca="false">VLOOKUP(C45,'Meal Library'!$A$2:$I$237,2,FALSE())</f>
        <v>CM Broccoli (4oz)</v>
      </c>
      <c r="E45" s="7" t="str">
        <f aca="false">VLOOKUP(C45,'Meal Library'!$A$2:$I$237,9,FALSE())</f>
        <v>4 oz Broccoli from Customized Meals</v>
      </c>
      <c r="F45" s="6" t="n">
        <f aca="false">VLOOKUP(C45,'Meal Library'!$A$2:$I$237,4,FALSE())</f>
        <v>40</v>
      </c>
      <c r="G45" s="6" t="n">
        <f aca="false">VLOOKUP(C45,'Meal Library'!$A$2:$I$237,5,FALSE())</f>
        <v>3</v>
      </c>
      <c r="H45" s="6" t="n">
        <f aca="false">VLOOKUP(C45,'Meal Library'!$A$2:$I$237,6,FALSE())</f>
        <v>8</v>
      </c>
      <c r="I45" s="6" t="n">
        <f aca="false">VLOOKUP(C45,'Meal Library'!$A$2:$I$237,7,FALSE())</f>
        <v>0</v>
      </c>
    </row>
    <row r="46" customFormat="false" ht="15" hidden="false" customHeight="false" outlineLevel="0" collapsed="false">
      <c r="A46" s="10" t="s">
        <v>796</v>
      </c>
      <c r="B46" s="10" t="s">
        <v>829</v>
      </c>
      <c r="C46" s="10"/>
      <c r="D46" s="10"/>
      <c r="E46" s="10"/>
      <c r="F46" s="10" t="n">
        <f aca="false">SUM(F42:F45)</f>
        <v>2010</v>
      </c>
      <c r="G46" s="10" t="n">
        <f aca="false">SUM(G42:G45)</f>
        <v>165</v>
      </c>
      <c r="H46" s="10" t="n">
        <f aca="false">SUM(H42:H45)</f>
        <v>178</v>
      </c>
      <c r="I46" s="10" t="n">
        <f aca="false">SUM(I42:I45)</f>
        <v>70</v>
      </c>
    </row>
    <row r="48" customFormat="false" ht="15" hidden="false" customHeight="false" outlineLevel="0" collapsed="false">
      <c r="A48" s="11"/>
      <c r="B48" s="11" t="s">
        <v>797</v>
      </c>
      <c r="C48" s="11"/>
      <c r="D48" s="11"/>
      <c r="E48" s="11"/>
      <c r="F48" s="11" t="n">
        <f aca="false">AVERAGE(F12,F18,F23,F29,F34,F40,F46)</f>
        <v>2097.85714285714</v>
      </c>
      <c r="G48" s="11" t="n">
        <f aca="false">AVERAGE(G12,G18,G23,G29,G34,G40,G46)</f>
        <v>158.142857142857</v>
      </c>
      <c r="H48" s="11" t="n">
        <f aca="false">AVERAGE(H12,H18,H23,H29,H34,H40,H46)</f>
        <v>210.285714285714</v>
      </c>
      <c r="I48" s="11" t="n">
        <f aca="false">AVERAGE(I12,I18,I23,I29,I34,I40,I46)</f>
        <v>73.2142857142857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830</v>
      </c>
      <c r="C1" s="9" t="s">
        <v>831</v>
      </c>
      <c r="F1" s="9" t="s">
        <v>832</v>
      </c>
    </row>
    <row r="2" customFormat="false" ht="15" hidden="false" customHeight="false" outlineLevel="0" collapsed="false">
      <c r="A2" s="12" t="s">
        <v>833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35.05" hidden="false" customHeight="false" outlineLevel="0" collapsed="false">
      <c r="A5" s="7" t="s">
        <v>780</v>
      </c>
      <c r="B5" s="7" t="s">
        <v>781</v>
      </c>
      <c r="C5" s="6" t="n">
        <v>78</v>
      </c>
      <c r="D5" s="7" t="str">
        <f aca="false">VLOOKUP(C5,'Meal Library'!$A$2:$I$237,2,FALSE())</f>
        <v>Oven-Baked Chicken Parmesan</v>
      </c>
      <c r="E5" s="7" t="str">
        <f aca="false">VLOOKUP(C5,'Meal Library'!$A$2:$I$237,9,FALSE())</f>
        <v>1 unit Chicken Parmesan + 3 oz Broccoli &amp; Carrots (no pasta — whole wheat breading on chicken). Verified via Add-to-Cart gate.</v>
      </c>
      <c r="F5" s="6" t="n">
        <f aca="false">VLOOKUP(C5,'Meal Library'!$A$2:$I$237,4,FALSE())</f>
        <v>780</v>
      </c>
      <c r="G5" s="6" t="n">
        <f aca="false">VLOOKUP(C5,'Meal Library'!$A$2:$I$237,5,FALSE())</f>
        <v>71</v>
      </c>
      <c r="H5" s="6" t="n">
        <f aca="false">VLOOKUP(C5,'Meal Library'!$A$2:$I$237,6,FALSE())</f>
        <v>64</v>
      </c>
      <c r="I5" s="6" t="n">
        <f aca="false">VLOOKUP(C5,'Meal Library'!$A$2:$I$237,7,FALSE())</f>
        <v>26</v>
      </c>
    </row>
    <row r="6" customFormat="false" ht="35.05" hidden="false" customHeight="false" outlineLevel="0" collapsed="false">
      <c r="A6" s="7"/>
      <c r="B6" s="7" t="s">
        <v>782</v>
      </c>
      <c r="C6" s="6" t="n">
        <v>49</v>
      </c>
      <c r="D6" s="7" t="str">
        <f aca="false">VLOOKUP(C6,'Meal Library'!$A$2:$I$237,2,FALSE())</f>
        <v>Steak, Quinoa, Asparagus, Chimichurri</v>
      </c>
      <c r="E6" s="7" t="str">
        <f aca="false">VLOOKUP(C6,'Meal Library'!$A$2:$I$237,9,FALSE())</f>
        <v>6 oz Garlic Steak + 1 cup Quinoa + 6 oz Lemon Zested Asparagus + 2 tbsp Chimichurri Sauce. Verified via Add-to-Cart gate.</v>
      </c>
      <c r="F6" s="6" t="n">
        <f aca="false">VLOOKUP(C6,'Meal Library'!$A$2:$I$237,4,FALSE())</f>
        <v>710</v>
      </c>
      <c r="G6" s="6" t="n">
        <f aca="false">VLOOKUP(C6,'Meal Library'!$A$2:$I$237,5,FALSE())</f>
        <v>63</v>
      </c>
      <c r="H6" s="6" t="n">
        <f aca="false">VLOOKUP(C6,'Meal Library'!$A$2:$I$237,6,FALSE())</f>
        <v>48</v>
      </c>
      <c r="I6" s="6" t="n">
        <f aca="false">VLOOKUP(C6,'Meal Library'!$A$2:$I$237,7,FALSE())</f>
        <v>32</v>
      </c>
    </row>
    <row r="7" customFormat="false" ht="15" hidden="false" customHeight="false" outlineLevel="0" collapsed="false">
      <c r="A7" s="7"/>
      <c r="B7" s="7" t="s">
        <v>783</v>
      </c>
      <c r="C7" s="6" t="n">
        <v>83</v>
      </c>
      <c r="D7" s="7" t="str">
        <f aca="false">VLOOKUP(C7,'Meal Library'!$A$2:$I$237,2,FALSE())</f>
        <v>Spaghetti &amp; Meatballs</v>
      </c>
      <c r="E7" s="7" t="str">
        <f aca="false">VLOOKUP(C7,'Meal Library'!$A$2:$I$237,9,FALSE())</f>
        <v>6 oz meatballs + spaghetti + marinara</v>
      </c>
      <c r="F7" s="6" t="n">
        <f aca="false">VLOOKUP(C7,'Meal Library'!$A$2:$I$237,4,FALSE())</f>
        <v>530</v>
      </c>
      <c r="G7" s="6" t="n">
        <f aca="false">VLOOKUP(C7,'Meal Library'!$A$2:$I$237,5,FALSE())</f>
        <v>23</v>
      </c>
      <c r="H7" s="6" t="n">
        <f aca="false">VLOOKUP(C7,'Meal Library'!$A$2:$I$237,6,FALSE())</f>
        <v>89</v>
      </c>
      <c r="I7" s="6" t="n">
        <f aca="false">VLOOKUP(C7,'Meal Library'!$A$2:$I$237,7,FALSE())</f>
        <v>14</v>
      </c>
    </row>
    <row r="8" customFormat="false" ht="15" hidden="false" customHeight="false" outlineLevel="0" collapsed="false">
      <c r="A8" s="10" t="s">
        <v>780</v>
      </c>
      <c r="B8" s="10" t="s">
        <v>834</v>
      </c>
      <c r="C8" s="10"/>
      <c r="D8" s="10"/>
      <c r="E8" s="10"/>
      <c r="F8" s="10" t="n">
        <f aca="false">SUM(F5:F7)</f>
        <v>2020</v>
      </c>
      <c r="G8" s="10" t="n">
        <f aca="false">SUM(G5:G7)</f>
        <v>157</v>
      </c>
      <c r="H8" s="10" t="n">
        <f aca="false">SUM(H5:H7)</f>
        <v>201</v>
      </c>
      <c r="I8" s="10" t="n">
        <f aca="false">SUM(I5:I7)</f>
        <v>72</v>
      </c>
    </row>
    <row r="10" customFormat="false" ht="35.05" hidden="false" customHeight="false" outlineLevel="0" collapsed="false">
      <c r="A10" s="7" t="s">
        <v>790</v>
      </c>
      <c r="B10" s="7" t="s">
        <v>781</v>
      </c>
      <c r="C10" s="6" t="n">
        <v>49</v>
      </c>
      <c r="D10" s="7" t="str">
        <f aca="false">VLOOKUP(C10,'Meal Library'!$A$2:$I$237,2,FALSE())</f>
        <v>Steak, Quinoa, Asparagus, Chimichurri</v>
      </c>
      <c r="E10" s="7" t="str">
        <f aca="false">VLOOKUP(C10,'Meal Library'!$A$2:$I$237,9,FALSE())</f>
        <v>6 oz Garlic Steak + 1 cup Quinoa + 6 oz Lemon Zested Asparagus + 2 tbsp Chimichurri Sauce. Verified via Add-to-Cart gate.</v>
      </c>
      <c r="F10" s="6" t="n">
        <f aca="false">VLOOKUP(C10,'Meal Library'!$A$2:$I$237,4,FALSE())</f>
        <v>710</v>
      </c>
      <c r="G10" s="6" t="n">
        <f aca="false">VLOOKUP(C10,'Meal Library'!$A$2:$I$237,5,FALSE())</f>
        <v>63</v>
      </c>
      <c r="H10" s="6" t="n">
        <f aca="false">VLOOKUP(C10,'Meal Library'!$A$2:$I$237,6,FALSE())</f>
        <v>48</v>
      </c>
      <c r="I10" s="6" t="n">
        <f aca="false">VLOOKUP(C10,'Meal Library'!$A$2:$I$237,7,FALSE())</f>
        <v>32</v>
      </c>
    </row>
    <row r="11" customFormat="false" ht="35.05" hidden="false" customHeight="false" outlineLevel="0" collapsed="false">
      <c r="A11" s="7"/>
      <c r="B11" s="7" t="s">
        <v>782</v>
      </c>
      <c r="C11" s="6" t="n">
        <v>41</v>
      </c>
      <c r="D11" s="7" t="str">
        <f aca="false">VLOOKUP(C11,'Meal Library'!$A$2:$I$237,2,FALSE())</f>
        <v>Chicken Tikka w/ Rice and Veg</v>
      </c>
      <c r="E11" s="7" t="str">
        <f aca="false">VLOOKUP(C11,'Meal Library'!$A$2:$I$237,9,FALSE())</f>
        <v>6 oz Chicken Tikka + 6 oz White Rice + 6 oz Fajita Veg Mix + 2 tbsp Cilantro Lime Sauce. Verified via Add-to-Cart gate.</v>
      </c>
      <c r="F11" s="6" t="n">
        <f aca="false">VLOOKUP(C11,'Meal Library'!$A$2:$I$237,4,FALSE())</f>
        <v>810</v>
      </c>
      <c r="G11" s="6" t="n">
        <f aca="false">VLOOKUP(C11,'Meal Library'!$A$2:$I$237,5,FALSE())</f>
        <v>63</v>
      </c>
      <c r="H11" s="6" t="n">
        <f aca="false">VLOOKUP(C11,'Meal Library'!$A$2:$I$237,6,FALSE())</f>
        <v>77</v>
      </c>
      <c r="I11" s="6" t="n">
        <f aca="false">VLOOKUP(C11,'Meal Library'!$A$2:$I$237,7,FALSE())</f>
        <v>29</v>
      </c>
    </row>
    <row r="12" customFormat="false" ht="23.85" hidden="false" customHeight="false" outlineLevel="0" collapsed="false">
      <c r="A12" s="7"/>
      <c r="B12" s="7" t="s">
        <v>783</v>
      </c>
      <c r="C12" s="6" t="n">
        <v>232</v>
      </c>
      <c r="D12" s="7" t="str">
        <f aca="false">VLOOKUP(C12,'Meal Library'!$A$2:$I$237,2,FALSE())</f>
        <v>Orange (1 cup)</v>
      </c>
      <c r="E12" s="7" t="str">
        <f aca="false">VLOOKUP(C12,'Meal Library'!$A$2:$I$237,9,FALSE())</f>
        <v>1 Cup Orange segments from the Fruits menu. Verified via Add-to-Cart gate at localfoodz.co/menu/fruits.</v>
      </c>
      <c r="F12" s="6" t="n">
        <f aca="false">VLOOKUP(C12,'Meal Library'!$A$2:$I$237,4,FALSE())</f>
        <v>70</v>
      </c>
      <c r="G12" s="6" t="n">
        <f aca="false">VLOOKUP(C12,'Meal Library'!$A$2:$I$237,5,FALSE())</f>
        <v>1</v>
      </c>
      <c r="H12" s="6" t="n">
        <f aca="false">VLOOKUP(C12,'Meal Library'!$A$2:$I$237,6,FALSE())</f>
        <v>17</v>
      </c>
      <c r="I12" s="6" t="n">
        <f aca="false">VLOOKUP(C12,'Meal Library'!$A$2:$I$237,7,FALSE())</f>
        <v>0</v>
      </c>
    </row>
    <row r="13" customFormat="false" ht="23.85" hidden="false" customHeight="false" outlineLevel="0" collapsed="false">
      <c r="A13" s="7"/>
      <c r="B13" s="7" t="s">
        <v>784</v>
      </c>
      <c r="C13" s="6" t="n">
        <v>231</v>
      </c>
      <c r="D13" s="7" t="str">
        <f aca="false">VLOOKUP(C13,'Meal Library'!$A$2:$I$237,2,FALSE())</f>
        <v>Apple (1 cup)</v>
      </c>
      <c r="E13" s="7" t="str">
        <f aca="false">VLOOKUP(C13,'Meal Library'!$A$2:$I$237,9,FALSE())</f>
        <v>1 Cup sliced Apple from the Fruits menu. Verified via Add-to-Cart gate at localfoodz.co/menu/fruits.</v>
      </c>
      <c r="F13" s="6" t="n">
        <f aca="false">VLOOKUP(C13,'Meal Library'!$A$2:$I$237,4,FALSE())</f>
        <v>90</v>
      </c>
      <c r="G13" s="6" t="n">
        <f aca="false">VLOOKUP(C13,'Meal Library'!$A$2:$I$237,5,FALSE())</f>
        <v>0</v>
      </c>
      <c r="H13" s="6" t="n">
        <f aca="false">VLOOKUP(C13,'Meal Library'!$A$2:$I$237,6,FALSE())</f>
        <v>25</v>
      </c>
      <c r="I13" s="6" t="n">
        <f aca="false">VLOOKUP(C13,'Meal Library'!$A$2:$I$237,7,FALSE())</f>
        <v>0</v>
      </c>
    </row>
    <row r="14" customFormat="false" ht="15" hidden="false" customHeight="false" outlineLevel="0" collapsed="false">
      <c r="A14" s="7"/>
      <c r="B14" s="7" t="s">
        <v>785</v>
      </c>
      <c r="C14" s="6" t="n">
        <v>97</v>
      </c>
      <c r="D14" s="7" t="str">
        <f aca="false">VLOOKUP(C14,'Meal Library'!$A$2:$I$237,2,FALSE())</f>
        <v>Veg Fritter (2)</v>
      </c>
      <c r="E14" s="7" t="str">
        <f aca="false">VLOOKUP(C14,'Meal Library'!$A$2:$I$237,9,FALSE())</f>
        <v>2 fritters, no sauce. Verified via Add-to-Cart gate.</v>
      </c>
      <c r="F14" s="6" t="n">
        <f aca="false">VLOOKUP(C14,'Meal Library'!$A$2:$I$237,4,FALSE())</f>
        <v>130</v>
      </c>
      <c r="G14" s="6" t="n">
        <f aca="false">VLOOKUP(C14,'Meal Library'!$A$2:$I$237,5,FALSE())</f>
        <v>3</v>
      </c>
      <c r="H14" s="6" t="n">
        <f aca="false">VLOOKUP(C14,'Meal Library'!$A$2:$I$237,6,FALSE())</f>
        <v>30</v>
      </c>
      <c r="I14" s="6" t="n">
        <f aca="false">VLOOKUP(C14,'Meal Library'!$A$2:$I$237,7,FALSE())</f>
        <v>0</v>
      </c>
    </row>
    <row r="15" customFormat="false" ht="15" hidden="false" customHeight="false" outlineLevel="0" collapsed="false">
      <c r="A15" s="10" t="s">
        <v>790</v>
      </c>
      <c r="B15" s="10" t="s">
        <v>834</v>
      </c>
      <c r="C15" s="10"/>
      <c r="D15" s="10"/>
      <c r="E15" s="10"/>
      <c r="F15" s="10" t="n">
        <f aca="false">SUM(F10:F14)</f>
        <v>1810</v>
      </c>
      <c r="G15" s="10" t="n">
        <f aca="false">SUM(G10:G14)</f>
        <v>130</v>
      </c>
      <c r="H15" s="10" t="n">
        <f aca="false">SUM(H10:H14)</f>
        <v>197</v>
      </c>
      <c r="I15" s="10" t="n">
        <f aca="false">SUM(I10:I14)</f>
        <v>61</v>
      </c>
    </row>
    <row r="17" customFormat="false" ht="35.05" hidden="false" customHeight="false" outlineLevel="0" collapsed="false">
      <c r="A17" s="7" t="s">
        <v>791</v>
      </c>
      <c r="B17" s="7" t="s">
        <v>781</v>
      </c>
      <c r="C17" s="6" t="n">
        <v>41</v>
      </c>
      <c r="D17" s="7" t="str">
        <f aca="false">VLOOKUP(C17,'Meal Library'!$A$2:$I$237,2,FALSE())</f>
        <v>Chicken Tikka w/ Rice and Veg</v>
      </c>
      <c r="E17" s="7" t="str">
        <f aca="false">VLOOKUP(C17,'Meal Library'!$A$2:$I$237,9,FALSE())</f>
        <v>6 oz Chicken Tikka + 6 oz White Rice + 6 oz Fajita Veg Mix + 2 tbsp Cilantro Lime Sauce. Verified via Add-to-Cart gate.</v>
      </c>
      <c r="F17" s="6" t="n">
        <f aca="false">VLOOKUP(C17,'Meal Library'!$A$2:$I$237,4,FALSE())</f>
        <v>810</v>
      </c>
      <c r="G17" s="6" t="n">
        <f aca="false">VLOOKUP(C17,'Meal Library'!$A$2:$I$237,5,FALSE())</f>
        <v>63</v>
      </c>
      <c r="H17" s="6" t="n">
        <f aca="false">VLOOKUP(C17,'Meal Library'!$A$2:$I$237,6,FALSE())</f>
        <v>77</v>
      </c>
      <c r="I17" s="6" t="n">
        <f aca="false">VLOOKUP(C17,'Meal Library'!$A$2:$I$237,7,FALSE())</f>
        <v>29</v>
      </c>
    </row>
    <row r="18" customFormat="false" ht="35.05" hidden="false" customHeight="false" outlineLevel="0" collapsed="false">
      <c r="A18" s="7"/>
      <c r="B18" s="7" t="s">
        <v>782</v>
      </c>
      <c r="C18" s="6" t="n">
        <v>128</v>
      </c>
      <c r="D18" s="7" t="str">
        <f aca="false">VLOOKUP(C18,'Meal Library'!$A$2:$I$237,2,FALSE())</f>
        <v>Build-Your-Own Pasta Bowl</v>
      </c>
      <c r="E18" s="7" t="str">
        <f aca="false">VLOOKUP(C18,'Meal Library'!$A$2:$I$237,9,FALSE())</f>
        <v>6 oz Smoked Paprika Chicken Breast + 6 oz Whole Wheat Penne Pasta + 6 oz Broccoli + 4 tbsp Red Bell Pepper Sauce + 2 tbsp Cheddar. Verified via Add-to-Cart gate.</v>
      </c>
      <c r="F18" s="6" t="n">
        <f aca="false">VLOOKUP(C18,'Meal Library'!$A$2:$I$237,4,FALSE())</f>
        <v>650</v>
      </c>
      <c r="G18" s="6" t="n">
        <f aca="false">VLOOKUP(C18,'Meal Library'!$A$2:$I$237,5,FALSE())</f>
        <v>69</v>
      </c>
      <c r="H18" s="6" t="n">
        <f aca="false">VLOOKUP(C18,'Meal Library'!$A$2:$I$237,6,FALSE())</f>
        <v>68</v>
      </c>
      <c r="I18" s="6" t="n">
        <f aca="false">VLOOKUP(C18,'Meal Library'!$A$2:$I$237,7,FALSE())</f>
        <v>16</v>
      </c>
    </row>
    <row r="19" customFormat="false" ht="23.85" hidden="false" customHeight="false" outlineLevel="0" collapsed="false">
      <c r="A19" s="7"/>
      <c r="B19" s="7" t="s">
        <v>783</v>
      </c>
      <c r="C19" s="6" t="n">
        <v>106</v>
      </c>
      <c r="D19" s="7" t="str">
        <f aca="false">VLOOKUP(C19,'Meal Library'!$A$2:$I$237,2,FALSE())</f>
        <v>Tres Tacos</v>
      </c>
      <c r="E19" s="7" t="str">
        <f aca="false">VLOOKUP(C19,'Meal Library'!$A$2:$I$237,9,FALSE())</f>
        <v>Chicken Tacos + Guacamole. Verified via Add-to-Cart gate.</v>
      </c>
      <c r="F19" s="6" t="n">
        <f aca="false">VLOOKUP(C19,'Meal Library'!$A$2:$I$237,4,FALSE())</f>
        <v>440</v>
      </c>
      <c r="G19" s="6" t="n">
        <f aca="false">VLOOKUP(C19,'Meal Library'!$A$2:$I$237,5,FALSE())</f>
        <v>22</v>
      </c>
      <c r="H19" s="6" t="n">
        <f aca="false">VLOOKUP(C19,'Meal Library'!$A$2:$I$237,6,FALSE())</f>
        <v>42</v>
      </c>
      <c r="I19" s="6" t="n">
        <f aca="false">VLOOKUP(C19,'Meal Library'!$A$2:$I$237,7,FALSE())</f>
        <v>22</v>
      </c>
    </row>
    <row r="20" customFormat="false" ht="15" hidden="false" customHeight="false" outlineLevel="0" collapsed="false">
      <c r="A20" s="7"/>
      <c r="B20" s="7" t="s">
        <v>784</v>
      </c>
      <c r="C20" s="6" t="n">
        <v>655</v>
      </c>
      <c r="D20" s="7" t="str">
        <f aca="false">VLOOKUP(C20,'Meal Library'!$A$2:$I$237,2,FALSE())</f>
        <v>CM Broccoli (4oz)</v>
      </c>
      <c r="E20" s="7" t="str">
        <f aca="false">VLOOKUP(C20,'Meal Library'!$A$2:$I$237,9,FALSE())</f>
        <v>4 oz Broccoli from Customized Meals</v>
      </c>
      <c r="F20" s="6" t="n">
        <f aca="false">VLOOKUP(C20,'Meal Library'!$A$2:$I$237,4,FALSE())</f>
        <v>40</v>
      </c>
      <c r="G20" s="6" t="n">
        <f aca="false">VLOOKUP(C20,'Meal Library'!$A$2:$I$237,5,FALSE())</f>
        <v>3</v>
      </c>
      <c r="H20" s="6" t="n">
        <f aca="false">VLOOKUP(C20,'Meal Library'!$A$2:$I$237,6,FALSE())</f>
        <v>8</v>
      </c>
      <c r="I20" s="6" t="n">
        <f aca="false">VLOOKUP(C20,'Meal Library'!$A$2:$I$237,7,FALSE())</f>
        <v>0</v>
      </c>
    </row>
    <row r="21" customFormat="false" ht="15" hidden="false" customHeight="false" outlineLevel="0" collapsed="false">
      <c r="A21" s="7"/>
      <c r="B21" s="7" t="s">
        <v>785</v>
      </c>
      <c r="C21" s="6" t="n">
        <v>667</v>
      </c>
      <c r="D21" s="7" t="str">
        <f aca="false">VLOOKUP(C21,'Meal Library'!$A$2:$I$237,2,FALSE())</f>
        <v>CM Spinach (1 cup)</v>
      </c>
      <c r="E21" s="7" t="str">
        <f aca="false">VLOOKUP(C21,'Meal Library'!$A$2:$I$237,9,FALSE())</f>
        <v>1 cup Spinach from Customized Meals</v>
      </c>
      <c r="F21" s="6" t="n">
        <f aca="false">VLOOKUP(C21,'Meal Library'!$A$2:$I$237,4,FALSE())</f>
        <v>5</v>
      </c>
      <c r="G21" s="6" t="n">
        <f aca="false">VLOOKUP(C21,'Meal Library'!$A$2:$I$237,5,FALSE())</f>
        <v>1</v>
      </c>
      <c r="H21" s="6" t="n">
        <f aca="false">VLOOKUP(C21,'Meal Library'!$A$2:$I$237,6,FALSE())</f>
        <v>1</v>
      </c>
      <c r="I21" s="6" t="n">
        <f aca="false">VLOOKUP(C21,'Meal Library'!$A$2:$I$237,7,FALSE())</f>
        <v>0</v>
      </c>
    </row>
    <row r="22" customFormat="false" ht="15" hidden="false" customHeight="false" outlineLevel="0" collapsed="false">
      <c r="A22" s="10" t="s">
        <v>791</v>
      </c>
      <c r="B22" s="10" t="s">
        <v>834</v>
      </c>
      <c r="C22" s="10"/>
      <c r="D22" s="10"/>
      <c r="E22" s="10"/>
      <c r="F22" s="10" t="n">
        <f aca="false">SUM(F17:F21)</f>
        <v>1945</v>
      </c>
      <c r="G22" s="10" t="n">
        <f aca="false">SUM(G17:G21)</f>
        <v>158</v>
      </c>
      <c r="H22" s="10" t="n">
        <f aca="false">SUM(H17:H21)</f>
        <v>196</v>
      </c>
      <c r="I22" s="10" t="n">
        <f aca="false">SUM(I17:I21)</f>
        <v>67</v>
      </c>
    </row>
    <row r="24" customFormat="false" ht="23.85" hidden="false" customHeight="false" outlineLevel="0" collapsed="false">
      <c r="A24" s="7" t="s">
        <v>793</v>
      </c>
      <c r="B24" s="7" t="s">
        <v>781</v>
      </c>
      <c r="C24" s="6" t="n">
        <v>22</v>
      </c>
      <c r="D24" s="7" t="str">
        <f aca="false">VLOOKUP(C24,'Meal Library'!$A$2:$I$237,2,FALSE())</f>
        <v>Mongolian Beef</v>
      </c>
      <c r="E24" s="7" t="str">
        <f aca="false">VLOOKUP(C24,'Meal Library'!$A$2:$I$237,9,FALSE())</f>
        <v>6 oz Mongolian Beef + 6 oz White Rice (rice sold by oz). Verified via Add-to-Cart gate.</v>
      </c>
      <c r="F24" s="6" t="n">
        <f aca="false">VLOOKUP(C24,'Meal Library'!$A$2:$I$237,4,FALSE())</f>
        <v>720</v>
      </c>
      <c r="G24" s="6" t="n">
        <f aca="false">VLOOKUP(C24,'Meal Library'!$A$2:$I$237,5,FALSE())</f>
        <v>53</v>
      </c>
      <c r="H24" s="6" t="n">
        <f aca="false">VLOOKUP(C24,'Meal Library'!$A$2:$I$237,6,FALSE())</f>
        <v>65</v>
      </c>
      <c r="I24" s="6" t="n">
        <f aca="false">VLOOKUP(C24,'Meal Library'!$A$2:$I$237,7,FALSE())</f>
        <v>26</v>
      </c>
    </row>
    <row r="25" customFormat="false" ht="35.05" hidden="false" customHeight="false" outlineLevel="0" collapsed="false">
      <c r="A25" s="7"/>
      <c r="B25" s="7" t="s">
        <v>782</v>
      </c>
      <c r="C25" s="6" t="n">
        <v>107</v>
      </c>
      <c r="D25" s="7" t="str">
        <f aca="false">VLOOKUP(C25,'Meal Library'!$A$2:$I$237,2,FALSE())</f>
        <v>Teriyaki Bowl</v>
      </c>
      <c r="E25" s="7" t="str">
        <f aca="false">VLOOKUP(C25,'Meal Library'!$A$2:$I$237,9,FALSE())</f>
        <v>6 oz Chicken Teriyaki + 6 oz Brown Rice + 6 oz Roasted Veg Medley + 2 tbsp Garlic Ginger Glaze. Verified via Add-to-Cart gate.</v>
      </c>
      <c r="F25" s="6" t="n">
        <f aca="false">VLOOKUP(C25,'Meal Library'!$A$2:$I$237,4,FALSE())</f>
        <v>650</v>
      </c>
      <c r="G25" s="6" t="n">
        <f aca="false">VLOOKUP(C25,'Meal Library'!$A$2:$I$237,5,FALSE())</f>
        <v>45</v>
      </c>
      <c r="H25" s="6" t="n">
        <f aca="false">VLOOKUP(C25,'Meal Library'!$A$2:$I$237,6,FALSE())</f>
        <v>79</v>
      </c>
      <c r="I25" s="6" t="n">
        <f aca="false">VLOOKUP(C25,'Meal Library'!$A$2:$I$237,7,FALSE())</f>
        <v>20</v>
      </c>
    </row>
    <row r="26" customFormat="false" ht="15" hidden="false" customHeight="false" outlineLevel="0" collapsed="false">
      <c r="A26" s="7"/>
      <c r="B26" s="7" t="s">
        <v>783</v>
      </c>
      <c r="C26" s="6" t="n">
        <v>310</v>
      </c>
      <c r="D26" s="7" t="str">
        <f aca="false">VLOOKUP(C26,'Meal Library'!$A$2:$I$237,2,FALSE())</f>
        <v>BYO: Bulgogi Beef + White Rice + Broccoli</v>
      </c>
      <c r="E26" s="7" t="str">
        <f aca="false">VLOOKUP(C26,'Meal Library'!$A$2:$I$237,9,FALSE())</f>
        <v>6 oz Bulgogi Beef + 4 oz White Rice + 4 oz Broccoli</v>
      </c>
      <c r="F26" s="6" t="n">
        <f aca="false">VLOOKUP(C26,'Meal Library'!$A$2:$I$237,4,FALSE())</f>
        <v>550</v>
      </c>
      <c r="G26" s="6" t="n">
        <f aca="false">VLOOKUP(C26,'Meal Library'!$A$2:$I$237,5,FALSE())</f>
        <v>37</v>
      </c>
      <c r="H26" s="6" t="n">
        <f aca="false">VLOOKUP(C26,'Meal Library'!$A$2:$I$237,6,FALSE())</f>
        <v>58</v>
      </c>
      <c r="I26" s="6" t="n">
        <f aca="false">VLOOKUP(C26,'Meal Library'!$A$2:$I$237,7,FALSE())</f>
        <v>20</v>
      </c>
    </row>
    <row r="27" customFormat="false" ht="15" hidden="false" customHeight="false" outlineLevel="0" collapsed="false">
      <c r="A27" s="7"/>
      <c r="B27" s="7" t="s">
        <v>784</v>
      </c>
      <c r="C27" s="6" t="n">
        <v>620</v>
      </c>
      <c r="D27" s="7" t="str">
        <f aca="false">VLOOKUP(C27,'Meal Library'!$A$2:$I$237,2,FALSE())</f>
        <v>CM Garlic Shrimp (4oz)</v>
      </c>
      <c r="E27" s="7" t="str">
        <f aca="false">VLOOKUP(C27,'Meal Library'!$A$2:$I$237,9,FALSE())</f>
        <v>4 oz Garlic Shrimp from Customized Meals</v>
      </c>
      <c r="F27" s="6" t="n">
        <f aca="false">VLOOKUP(C27,'Meal Library'!$A$2:$I$237,4,FALSE())</f>
        <v>90</v>
      </c>
      <c r="G27" s="6" t="n">
        <f aca="false">VLOOKUP(C27,'Meal Library'!$A$2:$I$237,5,FALSE())</f>
        <v>16</v>
      </c>
      <c r="H27" s="6" t="n">
        <f aca="false">VLOOKUP(C27,'Meal Library'!$A$2:$I$237,6,FALSE())</f>
        <v>2</v>
      </c>
      <c r="I27" s="6" t="n">
        <f aca="false">VLOOKUP(C27,'Meal Library'!$A$2:$I$237,7,FALSE())</f>
        <v>1</v>
      </c>
    </row>
    <row r="28" customFormat="false" ht="15" hidden="false" customHeight="false" outlineLevel="0" collapsed="false">
      <c r="A28" s="10" t="s">
        <v>793</v>
      </c>
      <c r="B28" s="10" t="s">
        <v>834</v>
      </c>
      <c r="C28" s="10"/>
      <c r="D28" s="10"/>
      <c r="E28" s="10"/>
      <c r="F28" s="10" t="n">
        <f aca="false">SUM(F24:F27)</f>
        <v>2010</v>
      </c>
      <c r="G28" s="10" t="n">
        <f aca="false">SUM(G24:G27)</f>
        <v>151</v>
      </c>
      <c r="H28" s="10" t="n">
        <f aca="false">SUM(H24:H27)</f>
        <v>204</v>
      </c>
      <c r="I28" s="10" t="n">
        <f aca="false">SUM(I24:I27)</f>
        <v>67</v>
      </c>
    </row>
    <row r="30" customFormat="false" ht="35.05" hidden="false" customHeight="false" outlineLevel="0" collapsed="false">
      <c r="A30" s="7" t="s">
        <v>794</v>
      </c>
      <c r="B30" s="7" t="s">
        <v>781</v>
      </c>
      <c r="C30" s="6" t="n">
        <v>64</v>
      </c>
      <c r="D30" s="7" t="str">
        <f aca="false">VLOOKUP(C30,'Meal Library'!$A$2:$I$237,2,FALSE())</f>
        <v>Shrimp &amp; Veg Pasta Marinara</v>
      </c>
      <c r="E30" s="7" t="str">
        <f aca="false">VLOOKUP(C30,'Meal Library'!$A$2:$I$237,9,FALSE())</f>
        <v>6 oz Cajun Shrimp + 6 oz Whole Wheat Penne + 4 oz Roasted Veg Medley + 1 cup Marinara + .25 oz Parmesan. Verified via Add-to-Cart gate.</v>
      </c>
      <c r="F30" s="6" t="n">
        <f aca="false">VLOOKUP(C30,'Meal Library'!$A$2:$I$237,4,FALSE())</f>
        <v>680</v>
      </c>
      <c r="G30" s="6" t="n">
        <f aca="false">VLOOKUP(C30,'Meal Library'!$A$2:$I$237,5,FALSE())</f>
        <v>40</v>
      </c>
      <c r="H30" s="6" t="n">
        <f aca="false">VLOOKUP(C30,'Meal Library'!$A$2:$I$237,6,FALSE())</f>
        <v>82</v>
      </c>
      <c r="I30" s="6" t="n">
        <f aca="false">VLOOKUP(C30,'Meal Library'!$A$2:$I$237,7,FALSE())</f>
        <v>25</v>
      </c>
    </row>
    <row r="31" customFormat="false" ht="35.05" hidden="false" customHeight="false" outlineLevel="0" collapsed="false">
      <c r="A31" s="7"/>
      <c r="B31" s="7" t="s">
        <v>782</v>
      </c>
      <c r="C31" s="6" t="n">
        <v>78</v>
      </c>
      <c r="D31" s="7" t="str">
        <f aca="false">VLOOKUP(C31,'Meal Library'!$A$2:$I$237,2,FALSE())</f>
        <v>Oven-Baked Chicken Parmesan</v>
      </c>
      <c r="E31" s="7" t="str">
        <f aca="false">VLOOKUP(C31,'Meal Library'!$A$2:$I$237,9,FALSE())</f>
        <v>1 unit Chicken Parmesan + 3 oz Broccoli &amp; Carrots (no pasta — whole wheat breading on chicken). Verified via Add-to-Cart gate.</v>
      </c>
      <c r="F31" s="6" t="n">
        <f aca="false">VLOOKUP(C31,'Meal Library'!$A$2:$I$237,4,FALSE())</f>
        <v>780</v>
      </c>
      <c r="G31" s="6" t="n">
        <f aca="false">VLOOKUP(C31,'Meal Library'!$A$2:$I$237,5,FALSE())</f>
        <v>71</v>
      </c>
      <c r="H31" s="6" t="n">
        <f aca="false">VLOOKUP(C31,'Meal Library'!$A$2:$I$237,6,FALSE())</f>
        <v>64</v>
      </c>
      <c r="I31" s="6" t="n">
        <f aca="false">VLOOKUP(C31,'Meal Library'!$A$2:$I$237,7,FALSE())</f>
        <v>26</v>
      </c>
    </row>
    <row r="32" customFormat="false" ht="23.85" hidden="false" customHeight="false" outlineLevel="0" collapsed="false">
      <c r="A32" s="7"/>
      <c r="B32" s="7" t="s">
        <v>783</v>
      </c>
      <c r="C32" s="6" t="n">
        <v>317</v>
      </c>
      <c r="D32" s="7" t="str">
        <f aca="false">VLOOKUP(C32,'Meal Library'!$A$2:$I$237,2,FALSE())</f>
        <v>BYO: Honey Glazed Salmon + Spanish Rice + Roasted Veg Medley</v>
      </c>
      <c r="E32" s="7" t="str">
        <f aca="false">VLOOKUP(C32,'Meal Library'!$A$2:$I$237,9,FALSE())</f>
        <v>6 oz Honey Glazed Salmon + 4 oz Spanish Rice + 4 oz Roasted Veg Medley</v>
      </c>
      <c r="F32" s="6" t="n">
        <f aca="false">VLOOKUP(C32,'Meal Library'!$A$2:$I$237,4,FALSE())</f>
        <v>525</v>
      </c>
      <c r="G32" s="6" t="n">
        <f aca="false">VLOOKUP(C32,'Meal Library'!$A$2:$I$237,5,FALSE())</f>
        <v>35</v>
      </c>
      <c r="H32" s="6" t="n">
        <f aca="false">VLOOKUP(C32,'Meal Library'!$A$2:$I$237,6,FALSE())</f>
        <v>52</v>
      </c>
      <c r="I32" s="6" t="n">
        <f aca="false">VLOOKUP(C32,'Meal Library'!$A$2:$I$237,7,FALSE())</f>
        <v>20</v>
      </c>
    </row>
    <row r="33" customFormat="false" ht="15" hidden="false" customHeight="false" outlineLevel="0" collapsed="false">
      <c r="A33" s="10" t="s">
        <v>794</v>
      </c>
      <c r="B33" s="10" t="s">
        <v>834</v>
      </c>
      <c r="C33" s="10"/>
      <c r="D33" s="10"/>
      <c r="E33" s="10"/>
      <c r="F33" s="10" t="n">
        <f aca="false">SUM(F30:F32)</f>
        <v>1985</v>
      </c>
      <c r="G33" s="10" t="n">
        <f aca="false">SUM(G30:G32)</f>
        <v>146</v>
      </c>
      <c r="H33" s="10" t="n">
        <f aca="false">SUM(H30:H32)</f>
        <v>198</v>
      </c>
      <c r="I33" s="10" t="n">
        <f aca="false">SUM(I30:I32)</f>
        <v>71</v>
      </c>
    </row>
    <row r="35" customFormat="false" ht="35.05" hidden="false" customHeight="false" outlineLevel="0" collapsed="false">
      <c r="A35" s="7" t="s">
        <v>795</v>
      </c>
      <c r="B35" s="7" t="s">
        <v>781</v>
      </c>
      <c r="C35" s="6" t="n">
        <v>107</v>
      </c>
      <c r="D35" s="7" t="str">
        <f aca="false">VLOOKUP(C35,'Meal Library'!$A$2:$I$237,2,FALSE())</f>
        <v>Teriyaki Bowl</v>
      </c>
      <c r="E35" s="7" t="str">
        <f aca="false">VLOOKUP(C35,'Meal Library'!$A$2:$I$237,9,FALSE())</f>
        <v>6 oz Chicken Teriyaki + 6 oz Brown Rice + 6 oz Roasted Veg Medley + 2 tbsp Garlic Ginger Glaze. Verified via Add-to-Cart gate.</v>
      </c>
      <c r="F35" s="6" t="n">
        <f aca="false">VLOOKUP(C35,'Meal Library'!$A$2:$I$237,4,FALSE())</f>
        <v>650</v>
      </c>
      <c r="G35" s="6" t="n">
        <f aca="false">VLOOKUP(C35,'Meal Library'!$A$2:$I$237,5,FALSE())</f>
        <v>45</v>
      </c>
      <c r="H35" s="6" t="n">
        <f aca="false">VLOOKUP(C35,'Meal Library'!$A$2:$I$237,6,FALSE())</f>
        <v>79</v>
      </c>
      <c r="I35" s="6" t="n">
        <f aca="false">VLOOKUP(C35,'Meal Library'!$A$2:$I$237,7,FALSE())</f>
        <v>20</v>
      </c>
    </row>
    <row r="36" customFormat="false" ht="35.05" hidden="false" customHeight="false" outlineLevel="0" collapsed="false">
      <c r="A36" s="7"/>
      <c r="B36" s="7" t="s">
        <v>782</v>
      </c>
      <c r="C36" s="6" t="n">
        <v>128</v>
      </c>
      <c r="D36" s="7" t="str">
        <f aca="false">VLOOKUP(C36,'Meal Library'!$A$2:$I$237,2,FALSE())</f>
        <v>Build-Your-Own Pasta Bowl</v>
      </c>
      <c r="E36" s="7" t="str">
        <f aca="false">VLOOKUP(C36,'Meal Library'!$A$2:$I$237,9,FALSE())</f>
        <v>6 oz Smoked Paprika Chicken Breast + 6 oz Whole Wheat Penne Pasta + 6 oz Broccoli + 4 tbsp Red Bell Pepper Sauce + 2 tbsp Cheddar. Verified via Add-to-Cart gate.</v>
      </c>
      <c r="F36" s="6" t="n">
        <f aca="false">VLOOKUP(C36,'Meal Library'!$A$2:$I$237,4,FALSE())</f>
        <v>650</v>
      </c>
      <c r="G36" s="6" t="n">
        <f aca="false">VLOOKUP(C36,'Meal Library'!$A$2:$I$237,5,FALSE())</f>
        <v>69</v>
      </c>
      <c r="H36" s="6" t="n">
        <f aca="false">VLOOKUP(C36,'Meal Library'!$A$2:$I$237,6,FALSE())</f>
        <v>68</v>
      </c>
      <c r="I36" s="6" t="n">
        <f aca="false">VLOOKUP(C36,'Meal Library'!$A$2:$I$237,7,FALSE())</f>
        <v>16</v>
      </c>
    </row>
    <row r="37" customFormat="false" ht="23.85" hidden="false" customHeight="false" outlineLevel="0" collapsed="false">
      <c r="A37" s="7"/>
      <c r="B37" s="7" t="s">
        <v>783</v>
      </c>
      <c r="C37" s="6" t="n">
        <v>341</v>
      </c>
      <c r="D37" s="7" t="str">
        <f aca="false">VLOOKUP(C37,'Meal Library'!$A$2:$I$237,2,FALSE())</f>
        <v>BYO Plant: Vegan Meatballs + Whole Wheat Penne + Roasted Veg Medley</v>
      </c>
      <c r="E37" s="7" t="str">
        <f aca="false">VLOOKUP(C37,'Meal Library'!$A$2:$I$237,9,FALSE())</f>
        <v>6 Vegan Meatballs + 4 oz Whole Wheat Penne Pasta + 4 oz Roasted Veg Medley</v>
      </c>
      <c r="F37" s="6" t="n">
        <f aca="false">VLOOKUP(C37,'Meal Library'!$A$2:$I$237,4,FALSE())</f>
        <v>560</v>
      </c>
      <c r="G37" s="6" t="n">
        <f aca="false">VLOOKUP(C37,'Meal Library'!$A$2:$I$237,5,FALSE())</f>
        <v>36</v>
      </c>
      <c r="H37" s="6" t="n">
        <f aca="false">VLOOKUP(C37,'Meal Library'!$A$2:$I$237,6,FALSE())</f>
        <v>49</v>
      </c>
      <c r="I37" s="6" t="n">
        <f aca="false">VLOOKUP(C37,'Meal Library'!$A$2:$I$237,7,FALSE())</f>
        <v>27</v>
      </c>
    </row>
    <row r="38" customFormat="false" ht="15" hidden="false" customHeight="false" outlineLevel="0" collapsed="false">
      <c r="A38" s="7"/>
      <c r="B38" s="7" t="s">
        <v>784</v>
      </c>
      <c r="C38" s="6" t="n">
        <v>667</v>
      </c>
      <c r="D38" s="7" t="str">
        <f aca="false">VLOOKUP(C38,'Meal Library'!$A$2:$I$237,2,FALSE())</f>
        <v>CM Spinach (1 cup)</v>
      </c>
      <c r="E38" s="7" t="str">
        <f aca="false">VLOOKUP(C38,'Meal Library'!$A$2:$I$237,9,FALSE())</f>
        <v>1 cup Spinach from Customized Meals</v>
      </c>
      <c r="F38" s="6" t="n">
        <f aca="false">VLOOKUP(C38,'Meal Library'!$A$2:$I$237,4,FALSE())</f>
        <v>5</v>
      </c>
      <c r="G38" s="6" t="n">
        <f aca="false">VLOOKUP(C38,'Meal Library'!$A$2:$I$237,5,FALSE())</f>
        <v>1</v>
      </c>
      <c r="H38" s="6" t="n">
        <f aca="false">VLOOKUP(C38,'Meal Library'!$A$2:$I$237,6,FALSE())</f>
        <v>1</v>
      </c>
      <c r="I38" s="6" t="n">
        <f aca="false">VLOOKUP(C38,'Meal Library'!$A$2:$I$237,7,FALSE())</f>
        <v>0</v>
      </c>
    </row>
    <row r="39" customFormat="false" ht="15" hidden="false" customHeight="false" outlineLevel="0" collapsed="false">
      <c r="A39" s="7"/>
      <c r="B39" s="7" t="s">
        <v>785</v>
      </c>
      <c r="C39" s="6" t="n">
        <v>655</v>
      </c>
      <c r="D39" s="7" t="str">
        <f aca="false">VLOOKUP(C39,'Meal Library'!$A$2:$I$237,2,FALSE())</f>
        <v>CM Broccoli (4oz)</v>
      </c>
      <c r="E39" s="7" t="str">
        <f aca="false">VLOOKUP(C39,'Meal Library'!$A$2:$I$237,9,FALSE())</f>
        <v>4 oz Broccoli from Customized Meals</v>
      </c>
      <c r="F39" s="6" t="n">
        <f aca="false">VLOOKUP(C39,'Meal Library'!$A$2:$I$237,4,FALSE())</f>
        <v>40</v>
      </c>
      <c r="G39" s="6" t="n">
        <f aca="false">VLOOKUP(C39,'Meal Library'!$A$2:$I$237,5,FALSE())</f>
        <v>3</v>
      </c>
      <c r="H39" s="6" t="n">
        <f aca="false">VLOOKUP(C39,'Meal Library'!$A$2:$I$237,6,FALSE())</f>
        <v>8</v>
      </c>
      <c r="I39" s="6" t="n">
        <f aca="false">VLOOKUP(C39,'Meal Library'!$A$2:$I$237,7,FALSE())</f>
        <v>0</v>
      </c>
    </row>
    <row r="40" customFormat="false" ht="15" hidden="false" customHeight="false" outlineLevel="0" collapsed="false">
      <c r="A40" s="10" t="s">
        <v>795</v>
      </c>
      <c r="B40" s="10" t="s">
        <v>834</v>
      </c>
      <c r="C40" s="10"/>
      <c r="D40" s="10"/>
      <c r="E40" s="10"/>
      <c r="F40" s="10" t="n">
        <f aca="false">SUM(F35:F39)</f>
        <v>1905</v>
      </c>
      <c r="G40" s="10" t="n">
        <f aca="false">SUM(G35:G39)</f>
        <v>154</v>
      </c>
      <c r="H40" s="10" t="n">
        <f aca="false">SUM(H35:H39)</f>
        <v>205</v>
      </c>
      <c r="I40" s="10" t="n">
        <f aca="false">SUM(I35:I39)</f>
        <v>63</v>
      </c>
    </row>
    <row r="42" customFormat="false" ht="23.85" hidden="false" customHeight="false" outlineLevel="0" collapsed="false">
      <c r="A42" s="13" t="s">
        <v>796</v>
      </c>
      <c r="B42" s="13" t="s">
        <v>781</v>
      </c>
      <c r="C42" s="14" t="n">
        <v>308</v>
      </c>
      <c r="D42" s="13" t="str">
        <f aca="false">VLOOKUP(C42,'Meal Library'!$A$2:$I$237,2,FALSE())</f>
        <v>BYO: Ground Bison + Quinoa + Garlic Baked Mushrooms</v>
      </c>
      <c r="E42" s="13" t="str">
        <f aca="false">VLOOKUP(C42,'Meal Library'!$A$2:$I$237,9,FALSE())</f>
        <v>6 oz Ground Bison + 1 cup Quinoa + 4 oz Garlic Baked Mushrooms</v>
      </c>
      <c r="F42" s="14" t="n">
        <f aca="false">VLOOKUP(C42,'Meal Library'!$A$2:$I$237,4,FALSE())</f>
        <v>795</v>
      </c>
      <c r="G42" s="14" t="n">
        <f aca="false">VLOOKUP(C42,'Meal Library'!$A$2:$I$237,5,FALSE())</f>
        <v>64</v>
      </c>
      <c r="H42" s="14" t="n">
        <f aca="false">VLOOKUP(C42,'Meal Library'!$A$2:$I$237,6,FALSE())</f>
        <v>41</v>
      </c>
      <c r="I42" s="14" t="n">
        <f aca="false">VLOOKUP(C42,'Meal Library'!$A$2:$I$237,7,FALSE())</f>
        <v>42</v>
      </c>
    </row>
    <row r="43" customFormat="false" ht="23.85" hidden="false" customHeight="false" outlineLevel="0" collapsed="false">
      <c r="A43" s="13"/>
      <c r="B43" s="13" t="s">
        <v>782</v>
      </c>
      <c r="C43" s="14" t="n">
        <v>33</v>
      </c>
      <c r="D43" s="13" t="str">
        <f aca="false">VLOOKUP(C43,'Meal Library'!$A$2:$I$237,2,FALSE())</f>
        <v>Chicken Quesadilla</v>
      </c>
      <c r="E43" s="13" t="str">
        <f aca="false">VLOOKUP(C43,'Meal Library'!$A$2:$I$237,9,FALSE())</f>
        <v>Chicken Quesadilla + 2 tbsp Sour Cream + 2 oz Guacamole. Verified via Add-to-Cart gate.</v>
      </c>
      <c r="F43" s="14" t="n">
        <f aca="false">VLOOKUP(C43,'Meal Library'!$A$2:$I$237,4,FALSE())</f>
        <v>890</v>
      </c>
      <c r="G43" s="14" t="n">
        <f aca="false">VLOOKUP(C43,'Meal Library'!$A$2:$I$237,5,FALSE())</f>
        <v>66</v>
      </c>
      <c r="H43" s="14" t="n">
        <f aca="false">VLOOKUP(C43,'Meal Library'!$A$2:$I$237,6,FALSE())</f>
        <v>76</v>
      </c>
      <c r="I43" s="14" t="n">
        <f aca="false">VLOOKUP(C43,'Meal Library'!$A$2:$I$237,7,FALSE())</f>
        <v>35</v>
      </c>
    </row>
    <row r="44" customFormat="false" ht="15" hidden="false" customHeight="false" outlineLevel="0" collapsed="false">
      <c r="A44" s="13"/>
      <c r="B44" s="13" t="s">
        <v>783</v>
      </c>
      <c r="C44" s="14" t="n">
        <v>90</v>
      </c>
      <c r="D44" s="13" t="str">
        <f aca="false">VLOOKUP(C44,'Meal Library'!$A$2:$I$237,2,FALSE())</f>
        <v>The Cubano</v>
      </c>
      <c r="E44" s="13" t="str">
        <f aca="false">VLOOKUP(C44,'Meal Library'!$A$2:$I$237,9,FALSE())</f>
        <v>Cubano Sandwich (single-option dish)</v>
      </c>
      <c r="F44" s="14" t="n">
        <f aca="false">VLOOKUP(C44,'Meal Library'!$A$2:$I$237,4,FALSE())</f>
        <v>610</v>
      </c>
      <c r="G44" s="14" t="n">
        <f aca="false">VLOOKUP(C44,'Meal Library'!$A$2:$I$237,5,FALSE())</f>
        <v>49</v>
      </c>
      <c r="H44" s="14" t="n">
        <f aca="false">VLOOKUP(C44,'Meal Library'!$A$2:$I$237,6,FALSE())</f>
        <v>78</v>
      </c>
      <c r="I44" s="14" t="n">
        <f aca="false">VLOOKUP(C44,'Meal Library'!$A$2:$I$237,7,FALSE())</f>
        <v>14</v>
      </c>
    </row>
    <row r="45" customFormat="false" ht="15" hidden="false" customHeight="false" outlineLevel="0" collapsed="false">
      <c r="A45" s="13"/>
      <c r="B45" s="13" t="s">
        <v>784</v>
      </c>
      <c r="C45" s="14" t="n">
        <v>625</v>
      </c>
      <c r="D45" s="13" t="str">
        <f aca="false">VLOOKUP(C45,'Meal Library'!$A$2:$I$237,2,FALSE())</f>
        <v>CM Turkey Meatloaf (1 unit)</v>
      </c>
      <c r="E45" s="13" t="str">
        <f aca="false">VLOOKUP(C45,'Meal Library'!$A$2:$I$237,9,FALSE())</f>
        <v>1 unit Turkey Meatloaf from Customized Meals</v>
      </c>
      <c r="F45" s="14" t="n">
        <f aca="false">VLOOKUP(C45,'Meal Library'!$A$2:$I$237,4,FALSE())</f>
        <v>300</v>
      </c>
      <c r="G45" s="14" t="n">
        <f aca="false">VLOOKUP(C45,'Meal Library'!$A$2:$I$237,5,FALSE())</f>
        <v>30</v>
      </c>
      <c r="H45" s="14" t="n">
        <f aca="false">VLOOKUP(C45,'Meal Library'!$A$2:$I$237,6,FALSE())</f>
        <v>13</v>
      </c>
      <c r="I45" s="14" t="n">
        <f aca="false">VLOOKUP(C45,'Meal Library'!$A$2:$I$237,7,FALSE())</f>
        <v>14</v>
      </c>
    </row>
    <row r="46" customFormat="false" ht="23.85" hidden="false" customHeight="false" outlineLevel="0" collapsed="false">
      <c r="A46" s="13"/>
      <c r="B46" s="13" t="s">
        <v>785</v>
      </c>
      <c r="C46" s="14" t="n">
        <v>232</v>
      </c>
      <c r="D46" s="13" t="str">
        <f aca="false">VLOOKUP(C46,'Meal Library'!$A$2:$I$237,2,FALSE())</f>
        <v>Orange (1 cup)</v>
      </c>
      <c r="E46" s="13" t="str">
        <f aca="false">VLOOKUP(C46,'Meal Library'!$A$2:$I$237,9,FALSE())</f>
        <v>1 Cup Orange segments from the Fruits menu. Verified via Add-to-Cart gate at localfoodz.co/menu/fruits.</v>
      </c>
      <c r="F46" s="14" t="n">
        <f aca="false">VLOOKUP(C46,'Meal Library'!$A$2:$I$237,4,FALSE())</f>
        <v>70</v>
      </c>
      <c r="G46" s="14" t="n">
        <f aca="false">VLOOKUP(C46,'Meal Library'!$A$2:$I$237,5,FALSE())</f>
        <v>1</v>
      </c>
      <c r="H46" s="14" t="n">
        <f aca="false">VLOOKUP(C46,'Meal Library'!$A$2:$I$237,6,FALSE())</f>
        <v>17</v>
      </c>
      <c r="I46" s="14" t="n">
        <f aca="false">VLOOKUP(C46,'Meal Library'!$A$2:$I$237,7,FALSE())</f>
        <v>0</v>
      </c>
    </row>
    <row r="47" customFormat="false" ht="23.85" hidden="false" customHeight="false" outlineLevel="0" collapsed="false">
      <c r="A47" s="13"/>
      <c r="B47" s="13" t="s">
        <v>786</v>
      </c>
      <c r="C47" s="14" t="n">
        <v>651</v>
      </c>
      <c r="D47" s="13" t="str">
        <f aca="false">VLOOKUP(C47,'Meal Library'!$A$2:$I$237,2,FALSE())</f>
        <v>CM White Rice (4oz)</v>
      </c>
      <c r="E47" s="13" t="str">
        <f aca="false">VLOOKUP(C47,'Meal Library'!$A$2:$I$237,9,FALSE())</f>
        <v>4 oz White Rice (Steamed Jasmine Rice) from Customized Meals</v>
      </c>
      <c r="F47" s="14" t="n">
        <f aca="false">VLOOKUP(C47,'Meal Library'!$A$2:$I$237,4,FALSE())</f>
        <v>150</v>
      </c>
      <c r="G47" s="14" t="n">
        <f aca="false">VLOOKUP(C47,'Meal Library'!$A$2:$I$237,5,FALSE())</f>
        <v>3</v>
      </c>
      <c r="H47" s="14" t="n">
        <f aca="false">VLOOKUP(C47,'Meal Library'!$A$2:$I$237,6,FALSE())</f>
        <v>32</v>
      </c>
      <c r="I47" s="14" t="n">
        <f aca="false">VLOOKUP(C47,'Meal Library'!$A$2:$I$237,7,FALSE())</f>
        <v>0</v>
      </c>
    </row>
    <row r="48" customFormat="false" ht="15" hidden="false" customHeight="false" outlineLevel="0" collapsed="false">
      <c r="A48" s="10" t="s">
        <v>796</v>
      </c>
      <c r="B48" s="10" t="s">
        <v>835</v>
      </c>
      <c r="C48" s="10"/>
      <c r="D48" s="10"/>
      <c r="E48" s="10"/>
      <c r="F48" s="10" t="n">
        <f aca="false">SUM(F42:F47)</f>
        <v>2815</v>
      </c>
      <c r="G48" s="10" t="n">
        <f aca="false">SUM(G42:G47)</f>
        <v>213</v>
      </c>
      <c r="H48" s="10" t="n">
        <f aca="false">SUM(H42:H47)</f>
        <v>257</v>
      </c>
      <c r="I48" s="10" t="n">
        <f aca="false">SUM(I42:I47)</f>
        <v>105</v>
      </c>
    </row>
    <row r="50" customFormat="false" ht="15" hidden="false" customHeight="false" outlineLevel="0" collapsed="false">
      <c r="A50" s="11"/>
      <c r="B50" s="11" t="s">
        <v>836</v>
      </c>
      <c r="C50" s="11"/>
      <c r="D50" s="11"/>
      <c r="E50" s="11"/>
      <c r="F50" s="11" t="n">
        <f aca="false">AVERAGE(F8,F15,F22,F28,F33,F40)</f>
        <v>1945.83333333333</v>
      </c>
      <c r="G50" s="11" t="n">
        <f aca="false">AVERAGE(G8,G15,G22,G28,G33,G40)</f>
        <v>149.333333333333</v>
      </c>
      <c r="H50" s="11" t="n">
        <f aca="false">AVERAGE(H8,H15,H22,H28,H33,H40)</f>
        <v>200.166666666667</v>
      </c>
      <c r="I50" s="11" t="n">
        <f aca="false">AVERAGE(I8,I15,I22,I28,I33,I40)</f>
        <v>66.8333333333333</v>
      </c>
    </row>
    <row r="51" customFormat="false" ht="15" hidden="false" customHeight="false" outlineLevel="0" collapsed="false">
      <c r="A51" s="15"/>
      <c r="B51" s="15" t="s">
        <v>837</v>
      </c>
      <c r="C51" s="15"/>
      <c r="D51" s="15"/>
      <c r="E51" s="15"/>
      <c r="F51" s="15" t="n">
        <f aca="false">F48</f>
        <v>2815</v>
      </c>
      <c r="G51" s="15" t="n">
        <f aca="false">G48</f>
        <v>213</v>
      </c>
      <c r="H51" s="15" t="n">
        <f aca="false">H48</f>
        <v>257</v>
      </c>
      <c r="I51" s="15" t="n">
        <f aca="false">I48</f>
        <v>105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838</v>
      </c>
      <c r="C1" s="9" t="s">
        <v>839</v>
      </c>
      <c r="F1" s="9" t="s">
        <v>840</v>
      </c>
    </row>
    <row r="2" customFormat="false" ht="15" hidden="false" customHeight="false" outlineLevel="0" collapsed="false">
      <c r="A2" s="12" t="s">
        <v>833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35.05" hidden="false" customHeight="false" outlineLevel="0" collapsed="false">
      <c r="A5" s="7" t="s">
        <v>780</v>
      </c>
      <c r="B5" s="7" t="s">
        <v>781</v>
      </c>
      <c r="C5" s="6" t="n">
        <v>107</v>
      </c>
      <c r="D5" s="7" t="str">
        <f aca="false">VLOOKUP(C5,'Meal Library'!$A$2:$I$237,2,FALSE())</f>
        <v>Teriyaki Bowl</v>
      </c>
      <c r="E5" s="7" t="str">
        <f aca="false">VLOOKUP(C5,'Meal Library'!$A$2:$I$237,9,FALSE())</f>
        <v>6 oz Chicken Teriyaki + 6 oz Brown Rice + 6 oz Roasted Veg Medley + 2 tbsp Garlic Ginger Glaze. Verified via Add-to-Cart gate.</v>
      </c>
      <c r="F5" s="6" t="n">
        <f aca="false">VLOOKUP(C5,'Meal Library'!$A$2:$I$237,4,FALSE())</f>
        <v>650</v>
      </c>
      <c r="G5" s="6" t="n">
        <f aca="false">VLOOKUP(C5,'Meal Library'!$A$2:$I$237,5,FALSE())</f>
        <v>45</v>
      </c>
      <c r="H5" s="6" t="n">
        <f aca="false">VLOOKUP(C5,'Meal Library'!$A$2:$I$237,6,FALSE())</f>
        <v>79</v>
      </c>
      <c r="I5" s="6" t="n">
        <f aca="false">VLOOKUP(C5,'Meal Library'!$A$2:$I$237,7,FALSE())</f>
        <v>20</v>
      </c>
    </row>
    <row r="6" customFormat="false" ht="23.85" hidden="false" customHeight="false" outlineLevel="0" collapsed="false">
      <c r="A6" s="7"/>
      <c r="B6" s="7" t="s">
        <v>782</v>
      </c>
      <c r="C6" s="6" t="n">
        <v>124</v>
      </c>
      <c r="D6" s="7" t="str">
        <f aca="false">VLOOKUP(C6,'Meal Library'!$A$2:$I$237,2,FALSE())</f>
        <v>Vegan Meatballs w/ Pasta Marinara</v>
      </c>
      <c r="E6" s="7" t="str">
        <f aca="false">VLOOKUP(C6,'Meal Library'!$A$2:$I$237,9,FALSE())</f>
        <v>6 Vegan Meatballs + 6 oz Whole Wheat Penne + 1 cup Marinara + .25 oz Parmesan. Verified via Add-to-Cart gate.</v>
      </c>
      <c r="F6" s="6" t="n">
        <f aca="false">VLOOKUP(C6,'Meal Library'!$A$2:$I$237,4,FALSE())</f>
        <v>650</v>
      </c>
      <c r="G6" s="6" t="n">
        <f aca="false">VLOOKUP(C6,'Meal Library'!$A$2:$I$237,5,FALSE())</f>
        <v>39</v>
      </c>
      <c r="H6" s="6" t="n">
        <f aca="false">VLOOKUP(C6,'Meal Library'!$A$2:$I$237,6,FALSE())</f>
        <v>77</v>
      </c>
      <c r="I6" s="6" t="n">
        <f aca="false">VLOOKUP(C6,'Meal Library'!$A$2:$I$237,7,FALSE())</f>
        <v>24</v>
      </c>
    </row>
    <row r="7" customFormat="false" ht="23.85" hidden="false" customHeight="false" outlineLevel="0" collapsed="false">
      <c r="A7" s="7"/>
      <c r="B7" s="7" t="s">
        <v>783</v>
      </c>
      <c r="C7" s="6" t="n">
        <v>306</v>
      </c>
      <c r="D7" s="7" t="str">
        <f aca="false">VLOOKUP(C7,'Meal Library'!$A$2:$I$237,2,FALSE())</f>
        <v>BYO: Roasted Pork Loin + Roasted Herb Potatoes + Lemon Asparagus</v>
      </c>
      <c r="E7" s="7" t="str">
        <f aca="false">VLOOKUP(C7,'Meal Library'!$A$2:$I$237,9,FALSE())</f>
        <v>6 oz Roasted Pork Loin + 4 oz Roasted Herb Potatoes + 4 oz Lemon Zested Asparagus</v>
      </c>
      <c r="F7" s="6" t="n">
        <f aca="false">VLOOKUP(C7,'Meal Library'!$A$2:$I$237,4,FALSE())</f>
        <v>485</v>
      </c>
      <c r="G7" s="6" t="n">
        <f aca="false">VLOOKUP(C7,'Meal Library'!$A$2:$I$237,5,FALSE())</f>
        <v>58</v>
      </c>
      <c r="H7" s="6" t="n">
        <f aca="false">VLOOKUP(C7,'Meal Library'!$A$2:$I$237,6,FALSE())</f>
        <v>30</v>
      </c>
      <c r="I7" s="6" t="n">
        <f aca="false">VLOOKUP(C7,'Meal Library'!$A$2:$I$237,7,FALSE())</f>
        <v>15</v>
      </c>
    </row>
    <row r="8" customFormat="false" ht="15" hidden="false" customHeight="false" outlineLevel="0" collapsed="false">
      <c r="A8" s="10" t="s">
        <v>780</v>
      </c>
      <c r="B8" s="10" t="s">
        <v>841</v>
      </c>
      <c r="C8" s="10"/>
      <c r="D8" s="10"/>
      <c r="E8" s="10"/>
      <c r="F8" s="10" t="n">
        <f aca="false">SUM(F5:F7)</f>
        <v>1785</v>
      </c>
      <c r="G8" s="10" t="n">
        <f aca="false">SUM(G5:G7)</f>
        <v>142</v>
      </c>
      <c r="H8" s="10" t="n">
        <f aca="false">SUM(H5:H7)</f>
        <v>186</v>
      </c>
      <c r="I8" s="10" t="n">
        <f aca="false">SUM(I5:I7)</f>
        <v>59</v>
      </c>
    </row>
    <row r="10" customFormat="false" ht="35.05" hidden="false" customHeight="false" outlineLevel="0" collapsed="false">
      <c r="A10" s="7" t="s">
        <v>790</v>
      </c>
      <c r="B10" s="7" t="s">
        <v>781</v>
      </c>
      <c r="C10" s="6" t="n">
        <v>64</v>
      </c>
      <c r="D10" s="7" t="str">
        <f aca="false">VLOOKUP(C10,'Meal Library'!$A$2:$I$237,2,FALSE())</f>
        <v>Shrimp &amp; Veg Pasta Marinara</v>
      </c>
      <c r="E10" s="7" t="str">
        <f aca="false">VLOOKUP(C10,'Meal Library'!$A$2:$I$237,9,FALSE())</f>
        <v>6 oz Cajun Shrimp + 6 oz Whole Wheat Penne + 4 oz Roasted Veg Medley + 1 cup Marinara + .25 oz Parmesan. Verified via Add-to-Cart gate.</v>
      </c>
      <c r="F10" s="6" t="n">
        <f aca="false">VLOOKUP(C10,'Meal Library'!$A$2:$I$237,4,FALSE())</f>
        <v>680</v>
      </c>
      <c r="G10" s="6" t="n">
        <f aca="false">VLOOKUP(C10,'Meal Library'!$A$2:$I$237,5,FALSE())</f>
        <v>40</v>
      </c>
      <c r="H10" s="6" t="n">
        <f aca="false">VLOOKUP(C10,'Meal Library'!$A$2:$I$237,6,FALSE())</f>
        <v>82</v>
      </c>
      <c r="I10" s="6" t="n">
        <f aca="false">VLOOKUP(C10,'Meal Library'!$A$2:$I$237,7,FALSE())</f>
        <v>25</v>
      </c>
    </row>
    <row r="11" customFormat="false" ht="35.05" hidden="false" customHeight="false" outlineLevel="0" collapsed="false">
      <c r="A11" s="7"/>
      <c r="B11" s="7" t="s">
        <v>782</v>
      </c>
      <c r="C11" s="6" t="n">
        <v>107</v>
      </c>
      <c r="D11" s="7" t="str">
        <f aca="false">VLOOKUP(C11,'Meal Library'!$A$2:$I$237,2,FALSE())</f>
        <v>Teriyaki Bowl</v>
      </c>
      <c r="E11" s="7" t="str">
        <f aca="false">VLOOKUP(C11,'Meal Library'!$A$2:$I$237,9,FALSE())</f>
        <v>6 oz Chicken Teriyaki + 6 oz Brown Rice + 6 oz Roasted Veg Medley + 2 tbsp Garlic Ginger Glaze. Verified via Add-to-Cart gate.</v>
      </c>
      <c r="F11" s="6" t="n">
        <f aca="false">VLOOKUP(C11,'Meal Library'!$A$2:$I$237,4,FALSE())</f>
        <v>650</v>
      </c>
      <c r="G11" s="6" t="n">
        <f aca="false">VLOOKUP(C11,'Meal Library'!$A$2:$I$237,5,FALSE())</f>
        <v>45</v>
      </c>
      <c r="H11" s="6" t="n">
        <f aca="false">VLOOKUP(C11,'Meal Library'!$A$2:$I$237,6,FALSE())</f>
        <v>79</v>
      </c>
      <c r="I11" s="6" t="n">
        <f aca="false">VLOOKUP(C11,'Meal Library'!$A$2:$I$237,7,FALSE())</f>
        <v>20</v>
      </c>
    </row>
    <row r="12" customFormat="false" ht="23.85" hidden="false" customHeight="false" outlineLevel="0" collapsed="false">
      <c r="A12" s="7"/>
      <c r="B12" s="7" t="s">
        <v>783</v>
      </c>
      <c r="C12" s="6" t="n">
        <v>302</v>
      </c>
      <c r="D12" s="7" t="str">
        <f aca="false">VLOOKUP(C12,'Meal Library'!$A$2:$I$237,2,FALSE())</f>
        <v>BYO: Sousvide Chicken Breast + Cauliflower Rice + Zucchini</v>
      </c>
      <c r="E12" s="7" t="str">
        <f aca="false">VLOOKUP(C12,'Meal Library'!$A$2:$I$237,9,FALSE())</f>
        <v>6 oz Sousvide Chicken Breast + 1 cup Lime and Scallion Cauliflower Rice + 4 oz Roasted Garlic Zucchini</v>
      </c>
      <c r="F12" s="6" t="n">
        <f aca="false">VLOOKUP(C12,'Meal Library'!$A$2:$I$237,4,FALSE())</f>
        <v>445</v>
      </c>
      <c r="G12" s="6" t="n">
        <f aca="false">VLOOKUP(C12,'Meal Library'!$A$2:$I$237,5,FALSE())</f>
        <v>59</v>
      </c>
      <c r="H12" s="6" t="n">
        <f aca="false">VLOOKUP(C12,'Meal Library'!$A$2:$I$237,6,FALSE())</f>
        <v>23</v>
      </c>
      <c r="I12" s="6" t="n">
        <f aca="false">VLOOKUP(C12,'Meal Library'!$A$2:$I$237,7,FALSE())</f>
        <v>17</v>
      </c>
    </row>
    <row r="13" customFormat="false" ht="15" hidden="false" customHeight="false" outlineLevel="0" collapsed="false">
      <c r="A13" s="10" t="s">
        <v>790</v>
      </c>
      <c r="B13" s="10" t="s">
        <v>841</v>
      </c>
      <c r="C13" s="10"/>
      <c r="D13" s="10"/>
      <c r="E13" s="10"/>
      <c r="F13" s="10" t="n">
        <f aca="false">SUM(F10:F12)</f>
        <v>1775</v>
      </c>
      <c r="G13" s="10" t="n">
        <f aca="false">SUM(G10:G12)</f>
        <v>144</v>
      </c>
      <c r="H13" s="10" t="n">
        <f aca="false">SUM(H10:H12)</f>
        <v>184</v>
      </c>
      <c r="I13" s="10" t="n">
        <f aca="false">SUM(I10:I12)</f>
        <v>62</v>
      </c>
    </row>
    <row r="15" customFormat="false" ht="35.05" hidden="false" customHeight="false" outlineLevel="0" collapsed="false">
      <c r="A15" s="7" t="s">
        <v>791</v>
      </c>
      <c r="B15" s="7" t="s">
        <v>781</v>
      </c>
      <c r="C15" s="6" t="n">
        <v>64</v>
      </c>
      <c r="D15" s="7" t="str">
        <f aca="false">VLOOKUP(C15,'Meal Library'!$A$2:$I$237,2,FALSE())</f>
        <v>Shrimp &amp; Veg Pasta Marinara</v>
      </c>
      <c r="E15" s="7" t="str">
        <f aca="false">VLOOKUP(C15,'Meal Library'!$A$2:$I$237,9,FALSE())</f>
        <v>6 oz Cajun Shrimp + 6 oz Whole Wheat Penne + 4 oz Roasted Veg Medley + 1 cup Marinara + .25 oz Parmesan. Verified via Add-to-Cart gate.</v>
      </c>
      <c r="F15" s="6" t="n">
        <f aca="false">VLOOKUP(C15,'Meal Library'!$A$2:$I$237,4,FALSE())</f>
        <v>680</v>
      </c>
      <c r="G15" s="6" t="n">
        <f aca="false">VLOOKUP(C15,'Meal Library'!$A$2:$I$237,5,FALSE())</f>
        <v>40</v>
      </c>
      <c r="H15" s="6" t="n">
        <f aca="false">VLOOKUP(C15,'Meal Library'!$A$2:$I$237,6,FALSE())</f>
        <v>82</v>
      </c>
      <c r="I15" s="6" t="n">
        <f aca="false">VLOOKUP(C15,'Meal Library'!$A$2:$I$237,7,FALSE())</f>
        <v>25</v>
      </c>
    </row>
    <row r="16" customFormat="false" ht="35.05" hidden="false" customHeight="false" outlineLevel="0" collapsed="false">
      <c r="A16" s="7"/>
      <c r="B16" s="7" t="s">
        <v>782</v>
      </c>
      <c r="C16" s="6" t="n">
        <v>128</v>
      </c>
      <c r="D16" s="7" t="str">
        <f aca="false">VLOOKUP(C16,'Meal Library'!$A$2:$I$237,2,FALSE())</f>
        <v>Build-Your-Own Pasta Bowl</v>
      </c>
      <c r="E16" s="7" t="str">
        <f aca="false">VLOOKUP(C16,'Meal Library'!$A$2:$I$237,9,FALSE())</f>
        <v>6 oz Smoked Paprika Chicken Breast + 6 oz Whole Wheat Penne Pasta + 6 oz Broccoli + 4 tbsp Red Bell Pepper Sauce + 2 tbsp Cheddar. Verified via Add-to-Cart gate.</v>
      </c>
      <c r="F16" s="6" t="n">
        <f aca="false">VLOOKUP(C16,'Meal Library'!$A$2:$I$237,4,FALSE())</f>
        <v>650</v>
      </c>
      <c r="G16" s="6" t="n">
        <f aca="false">VLOOKUP(C16,'Meal Library'!$A$2:$I$237,5,FALSE())</f>
        <v>69</v>
      </c>
      <c r="H16" s="6" t="n">
        <f aca="false">VLOOKUP(C16,'Meal Library'!$A$2:$I$237,6,FALSE())</f>
        <v>68</v>
      </c>
      <c r="I16" s="6" t="n">
        <f aca="false">VLOOKUP(C16,'Meal Library'!$A$2:$I$237,7,FALSE())</f>
        <v>16</v>
      </c>
    </row>
    <row r="17" customFormat="false" ht="23.85" hidden="false" customHeight="false" outlineLevel="0" collapsed="false">
      <c r="A17" s="7"/>
      <c r="B17" s="7" t="s">
        <v>783</v>
      </c>
      <c r="C17" s="6" t="n">
        <v>106</v>
      </c>
      <c r="D17" s="7" t="str">
        <f aca="false">VLOOKUP(C17,'Meal Library'!$A$2:$I$237,2,FALSE())</f>
        <v>Tres Tacos</v>
      </c>
      <c r="E17" s="7" t="str">
        <f aca="false">VLOOKUP(C17,'Meal Library'!$A$2:$I$237,9,FALSE())</f>
        <v>Chicken Tacos + Guacamole. Verified via Add-to-Cart gate.</v>
      </c>
      <c r="F17" s="6" t="n">
        <f aca="false">VLOOKUP(C17,'Meal Library'!$A$2:$I$237,4,FALSE())</f>
        <v>440</v>
      </c>
      <c r="G17" s="6" t="n">
        <f aca="false">VLOOKUP(C17,'Meal Library'!$A$2:$I$237,5,FALSE())</f>
        <v>22</v>
      </c>
      <c r="H17" s="6" t="n">
        <f aca="false">VLOOKUP(C17,'Meal Library'!$A$2:$I$237,6,FALSE())</f>
        <v>42</v>
      </c>
      <c r="I17" s="6" t="n">
        <f aca="false">VLOOKUP(C17,'Meal Library'!$A$2:$I$237,7,FALSE())</f>
        <v>22</v>
      </c>
    </row>
    <row r="18" customFormat="false" ht="15" hidden="false" customHeight="false" outlineLevel="0" collapsed="false">
      <c r="A18" s="10" t="s">
        <v>791</v>
      </c>
      <c r="B18" s="10" t="s">
        <v>841</v>
      </c>
      <c r="C18" s="10"/>
      <c r="D18" s="10"/>
      <c r="E18" s="10"/>
      <c r="F18" s="10" t="n">
        <f aca="false">SUM(F15:F17)</f>
        <v>1770</v>
      </c>
      <c r="G18" s="10" t="n">
        <f aca="false">SUM(G15:G17)</f>
        <v>131</v>
      </c>
      <c r="H18" s="10" t="n">
        <f aca="false">SUM(H15:H17)</f>
        <v>192</v>
      </c>
      <c r="I18" s="10" t="n">
        <f aca="false">SUM(I15:I17)</f>
        <v>63</v>
      </c>
    </row>
    <row r="20" customFormat="false" ht="15" hidden="false" customHeight="false" outlineLevel="0" collapsed="false">
      <c r="A20" s="7" t="s">
        <v>793</v>
      </c>
      <c r="B20" s="7" t="s">
        <v>781</v>
      </c>
      <c r="C20" s="6" t="n">
        <v>90</v>
      </c>
      <c r="D20" s="7" t="str">
        <f aca="false">VLOOKUP(C20,'Meal Library'!$A$2:$I$237,2,FALSE())</f>
        <v>The Cubano</v>
      </c>
      <c r="E20" s="7" t="str">
        <f aca="false">VLOOKUP(C20,'Meal Library'!$A$2:$I$237,9,FALSE())</f>
        <v>Cubano Sandwich (single-option dish)</v>
      </c>
      <c r="F20" s="6" t="n">
        <f aca="false">VLOOKUP(C20,'Meal Library'!$A$2:$I$237,4,FALSE())</f>
        <v>610</v>
      </c>
      <c r="G20" s="6" t="n">
        <f aca="false">VLOOKUP(C20,'Meal Library'!$A$2:$I$237,5,FALSE())</f>
        <v>49</v>
      </c>
      <c r="H20" s="6" t="n">
        <f aca="false">VLOOKUP(C20,'Meal Library'!$A$2:$I$237,6,FALSE())</f>
        <v>78</v>
      </c>
      <c r="I20" s="6" t="n">
        <f aca="false">VLOOKUP(C20,'Meal Library'!$A$2:$I$237,7,FALSE())</f>
        <v>14</v>
      </c>
    </row>
    <row r="21" customFormat="false" ht="23.85" hidden="false" customHeight="false" outlineLevel="0" collapsed="false">
      <c r="A21" s="7"/>
      <c r="B21" s="7" t="s">
        <v>782</v>
      </c>
      <c r="C21" s="6" t="n">
        <v>124</v>
      </c>
      <c r="D21" s="7" t="str">
        <f aca="false">VLOOKUP(C21,'Meal Library'!$A$2:$I$237,2,FALSE())</f>
        <v>Vegan Meatballs w/ Pasta Marinara</v>
      </c>
      <c r="E21" s="7" t="str">
        <f aca="false">VLOOKUP(C21,'Meal Library'!$A$2:$I$237,9,FALSE())</f>
        <v>6 Vegan Meatballs + 6 oz Whole Wheat Penne + 1 cup Marinara + .25 oz Parmesan. Verified via Add-to-Cart gate.</v>
      </c>
      <c r="F21" s="6" t="n">
        <f aca="false">VLOOKUP(C21,'Meal Library'!$A$2:$I$237,4,FALSE())</f>
        <v>650</v>
      </c>
      <c r="G21" s="6" t="n">
        <f aca="false">VLOOKUP(C21,'Meal Library'!$A$2:$I$237,5,FALSE())</f>
        <v>39</v>
      </c>
      <c r="H21" s="6" t="n">
        <f aca="false">VLOOKUP(C21,'Meal Library'!$A$2:$I$237,6,FALSE())</f>
        <v>77</v>
      </c>
      <c r="I21" s="6" t="n">
        <f aca="false">VLOOKUP(C21,'Meal Library'!$A$2:$I$237,7,FALSE())</f>
        <v>24</v>
      </c>
    </row>
    <row r="22" customFormat="false" ht="23.85" hidden="false" customHeight="false" outlineLevel="0" collapsed="false">
      <c r="A22" s="7"/>
      <c r="B22" s="7" t="s">
        <v>783</v>
      </c>
      <c r="C22" s="6" t="n">
        <v>54</v>
      </c>
      <c r="D22" s="7" t="str">
        <f aca="false">VLOOKUP(C22,'Meal Library'!$A$2:$I$237,2,FALSE())</f>
        <v>Salmon Potato Latke + Mustard Sauce</v>
      </c>
      <c r="E22" s="7" t="str">
        <f aca="false">VLOOKUP(C22,'Meal Library'!$A$2:$I$237,9,FALSE())</f>
        <v>6 oz Garlic Herb Salmon + Potato Latke + Mustard Herb Sauce</v>
      </c>
      <c r="F22" s="6" t="n">
        <f aca="false">VLOOKUP(C22,'Meal Library'!$A$2:$I$237,4,FALSE())</f>
        <v>450</v>
      </c>
      <c r="G22" s="6" t="n">
        <f aca="false">VLOOKUP(C22,'Meal Library'!$A$2:$I$237,5,FALSE())</f>
        <v>37</v>
      </c>
      <c r="H22" s="6" t="n">
        <f aca="false">VLOOKUP(C22,'Meal Library'!$A$2:$I$237,6,FALSE())</f>
        <v>22</v>
      </c>
      <c r="I22" s="6" t="n">
        <f aca="false">VLOOKUP(C22,'Meal Library'!$A$2:$I$237,7,FALSE())</f>
        <v>24</v>
      </c>
    </row>
    <row r="23" customFormat="false" ht="15" hidden="false" customHeight="false" outlineLevel="0" collapsed="false">
      <c r="A23" s="7"/>
      <c r="B23" s="7" t="s">
        <v>784</v>
      </c>
      <c r="C23" s="6" t="n">
        <v>605</v>
      </c>
      <c r="D23" s="7" t="str">
        <f aca="false">VLOOKUP(C23,'Meal Library'!$A$2:$I$237,2,FALSE())</f>
        <v>CM Fajita Chicken (4oz)</v>
      </c>
      <c r="E23" s="7" t="str">
        <f aca="false">VLOOKUP(C23,'Meal Library'!$A$2:$I$237,9,FALSE())</f>
        <v>4 oz Fajita Chicken from Customized Meals</v>
      </c>
      <c r="F23" s="6" t="n">
        <f aca="false">VLOOKUP(C23,'Meal Library'!$A$2:$I$237,4,FALSE())</f>
        <v>210</v>
      </c>
      <c r="G23" s="6" t="n">
        <f aca="false">VLOOKUP(C23,'Meal Library'!$A$2:$I$237,5,FALSE())</f>
        <v>24</v>
      </c>
      <c r="H23" s="6" t="n">
        <f aca="false">VLOOKUP(C23,'Meal Library'!$A$2:$I$237,6,FALSE())</f>
        <v>6</v>
      </c>
      <c r="I23" s="6" t="n">
        <f aca="false">VLOOKUP(C23,'Meal Library'!$A$2:$I$237,7,FALSE())</f>
        <v>10</v>
      </c>
    </row>
    <row r="24" customFormat="false" ht="15" hidden="false" customHeight="false" outlineLevel="0" collapsed="false">
      <c r="A24" s="10" t="s">
        <v>793</v>
      </c>
      <c r="B24" s="10" t="s">
        <v>841</v>
      </c>
      <c r="C24" s="10"/>
      <c r="D24" s="10"/>
      <c r="E24" s="10"/>
      <c r="F24" s="10" t="n">
        <f aca="false">SUM(F20:F23)</f>
        <v>1920</v>
      </c>
      <c r="G24" s="10" t="n">
        <f aca="false">SUM(G20:G23)</f>
        <v>149</v>
      </c>
      <c r="H24" s="10" t="n">
        <f aca="false">SUM(H20:H23)</f>
        <v>183</v>
      </c>
      <c r="I24" s="10" t="n">
        <f aca="false">SUM(I20:I23)</f>
        <v>72</v>
      </c>
    </row>
    <row r="26" customFormat="false" ht="15" hidden="false" customHeight="false" outlineLevel="0" collapsed="false">
      <c r="A26" s="7" t="s">
        <v>794</v>
      </c>
      <c r="B26" s="7" t="s">
        <v>781</v>
      </c>
      <c r="C26" s="6" t="n">
        <v>89</v>
      </c>
      <c r="D26" s="7" t="str">
        <f aca="false">VLOOKUP(C26,'Meal Library'!$A$2:$I$237,2,FALSE())</f>
        <v>Chicken Salad Sandwich</v>
      </c>
      <c r="E26" s="7" t="str">
        <f aca="false">VLOOKUP(C26,'Meal Library'!$A$2:$I$237,9,FALSE())</f>
        <v>Chicken Salad Sandwich (single-option dish)</v>
      </c>
      <c r="F26" s="6" t="n">
        <f aca="false">VLOOKUP(C26,'Meal Library'!$A$2:$I$237,4,FALSE())</f>
        <v>590</v>
      </c>
      <c r="G26" s="6" t="n">
        <f aca="false">VLOOKUP(C26,'Meal Library'!$A$2:$I$237,5,FALSE())</f>
        <v>47</v>
      </c>
      <c r="H26" s="6" t="n">
        <f aca="false">VLOOKUP(C26,'Meal Library'!$A$2:$I$237,6,FALSE())</f>
        <v>74</v>
      </c>
      <c r="I26" s="6" t="n">
        <f aca="false">VLOOKUP(C26,'Meal Library'!$A$2:$I$237,7,FALSE())</f>
        <v>15</v>
      </c>
    </row>
    <row r="27" customFormat="false" ht="15" hidden="false" customHeight="false" outlineLevel="0" collapsed="false">
      <c r="A27" s="7"/>
      <c r="B27" s="7" t="s">
        <v>782</v>
      </c>
      <c r="C27" s="6" t="n">
        <v>90</v>
      </c>
      <c r="D27" s="7" t="str">
        <f aca="false">VLOOKUP(C27,'Meal Library'!$A$2:$I$237,2,FALSE())</f>
        <v>The Cubano</v>
      </c>
      <c r="E27" s="7" t="str">
        <f aca="false">VLOOKUP(C27,'Meal Library'!$A$2:$I$237,9,FALSE())</f>
        <v>Cubano Sandwich (single-option dish)</v>
      </c>
      <c r="F27" s="6" t="n">
        <f aca="false">VLOOKUP(C27,'Meal Library'!$A$2:$I$237,4,FALSE())</f>
        <v>610</v>
      </c>
      <c r="G27" s="6" t="n">
        <f aca="false">VLOOKUP(C27,'Meal Library'!$A$2:$I$237,5,FALSE())</f>
        <v>49</v>
      </c>
      <c r="H27" s="6" t="n">
        <f aca="false">VLOOKUP(C27,'Meal Library'!$A$2:$I$237,6,FALSE())</f>
        <v>78</v>
      </c>
      <c r="I27" s="6" t="n">
        <f aca="false">VLOOKUP(C27,'Meal Library'!$A$2:$I$237,7,FALSE())</f>
        <v>14</v>
      </c>
    </row>
    <row r="28" customFormat="false" ht="23.85" hidden="false" customHeight="false" outlineLevel="0" collapsed="false">
      <c r="A28" s="7"/>
      <c r="B28" s="7" t="s">
        <v>783</v>
      </c>
      <c r="C28" s="6" t="n">
        <v>106</v>
      </c>
      <c r="D28" s="7" t="str">
        <f aca="false">VLOOKUP(C28,'Meal Library'!$A$2:$I$237,2,FALSE())</f>
        <v>Tres Tacos</v>
      </c>
      <c r="E28" s="7" t="str">
        <f aca="false">VLOOKUP(C28,'Meal Library'!$A$2:$I$237,9,FALSE())</f>
        <v>Chicken Tacos + Guacamole. Verified via Add-to-Cart gate.</v>
      </c>
      <c r="F28" s="6" t="n">
        <f aca="false">VLOOKUP(C28,'Meal Library'!$A$2:$I$237,4,FALSE())</f>
        <v>440</v>
      </c>
      <c r="G28" s="6" t="n">
        <f aca="false">VLOOKUP(C28,'Meal Library'!$A$2:$I$237,5,FALSE())</f>
        <v>22</v>
      </c>
      <c r="H28" s="6" t="n">
        <f aca="false">VLOOKUP(C28,'Meal Library'!$A$2:$I$237,6,FALSE())</f>
        <v>42</v>
      </c>
      <c r="I28" s="6" t="n">
        <f aca="false">VLOOKUP(C28,'Meal Library'!$A$2:$I$237,7,FALSE())</f>
        <v>22</v>
      </c>
    </row>
    <row r="29" customFormat="false" ht="15" hidden="false" customHeight="false" outlineLevel="0" collapsed="false">
      <c r="A29" s="7"/>
      <c r="B29" s="7" t="s">
        <v>784</v>
      </c>
      <c r="C29" s="6" t="n">
        <v>607</v>
      </c>
      <c r="D29" s="7" t="str">
        <f aca="false">VLOOKUP(C29,'Meal Library'!$A$2:$I$237,2,FALSE())</f>
        <v>CM Sousvide Chicken Thigh (4oz)</v>
      </c>
      <c r="E29" s="7" t="str">
        <f aca="false">VLOOKUP(C29,'Meal Library'!$A$2:$I$237,9,FALSE())</f>
        <v>4 oz Sousvide Chicken Thigh from Customized Meals</v>
      </c>
      <c r="F29" s="6" t="n">
        <f aca="false">VLOOKUP(C29,'Meal Library'!$A$2:$I$237,4,FALSE())</f>
        <v>210</v>
      </c>
      <c r="G29" s="6" t="n">
        <f aca="false">VLOOKUP(C29,'Meal Library'!$A$2:$I$237,5,FALSE())</f>
        <v>28</v>
      </c>
      <c r="H29" s="6" t="n">
        <f aca="false">VLOOKUP(C29,'Meal Library'!$A$2:$I$237,6,FALSE())</f>
        <v>1</v>
      </c>
      <c r="I29" s="6" t="n">
        <f aca="false">VLOOKUP(C29,'Meal Library'!$A$2:$I$237,7,FALSE())</f>
        <v>9</v>
      </c>
    </row>
    <row r="30" customFormat="false" ht="15" hidden="false" customHeight="false" outlineLevel="0" collapsed="false">
      <c r="A30" s="10" t="s">
        <v>794</v>
      </c>
      <c r="B30" s="10" t="s">
        <v>841</v>
      </c>
      <c r="C30" s="10"/>
      <c r="D30" s="10"/>
      <c r="E30" s="10"/>
      <c r="F30" s="10" t="n">
        <f aca="false">SUM(F26:F29)</f>
        <v>1850</v>
      </c>
      <c r="G30" s="10" t="n">
        <f aca="false">SUM(G26:G29)</f>
        <v>146</v>
      </c>
      <c r="H30" s="10" t="n">
        <f aca="false">SUM(H26:H29)</f>
        <v>195</v>
      </c>
      <c r="I30" s="10" t="n">
        <f aca="false">SUM(I26:I29)</f>
        <v>60</v>
      </c>
    </row>
    <row r="32" customFormat="false" ht="23.85" hidden="false" customHeight="false" outlineLevel="0" collapsed="false">
      <c r="A32" s="7" t="s">
        <v>795</v>
      </c>
      <c r="B32" s="7" t="s">
        <v>781</v>
      </c>
      <c r="C32" s="6" t="n">
        <v>27</v>
      </c>
      <c r="D32" s="7" t="str">
        <f aca="false">VLOOKUP(C32,'Meal Library'!$A$2:$I$237,2,FALSE())</f>
        <v>Chicken Fajitas</v>
      </c>
      <c r="E32" s="7" t="str">
        <f aca="false">VLOOKUP(C32,'Meal Library'!$A$2:$I$237,9,FALSE())</f>
        <v>6 oz Chicken Fajitas + 6 oz White Rice + sauce. Verified via Add-to-Cart gate.</v>
      </c>
      <c r="F32" s="6" t="n">
        <f aca="false">VLOOKUP(C32,'Meal Library'!$A$2:$I$237,4,FALSE())</f>
        <v>560</v>
      </c>
      <c r="G32" s="6" t="n">
        <f aca="false">VLOOKUP(C32,'Meal Library'!$A$2:$I$237,5,FALSE())</f>
        <v>41</v>
      </c>
      <c r="H32" s="6" t="n">
        <f aca="false">VLOOKUP(C32,'Meal Library'!$A$2:$I$237,6,FALSE())</f>
        <v>57</v>
      </c>
      <c r="I32" s="6" t="n">
        <f aca="false">VLOOKUP(C32,'Meal Library'!$A$2:$I$237,7,FALSE())</f>
        <v>17</v>
      </c>
    </row>
    <row r="33" customFormat="false" ht="23.85" hidden="false" customHeight="false" outlineLevel="0" collapsed="false">
      <c r="A33" s="7"/>
      <c r="B33" s="7" t="s">
        <v>782</v>
      </c>
      <c r="C33" s="6" t="n">
        <v>312</v>
      </c>
      <c r="D33" s="7" t="str">
        <f aca="false">VLOOKUP(C33,'Meal Library'!$A$2:$I$237,2,FALSE())</f>
        <v>BYO: Chicken Tikka + Brown Rice + Cauliflower Rice</v>
      </c>
      <c r="E33" s="7" t="str">
        <f aca="false">VLOOKUP(C33,'Meal Library'!$A$2:$I$237,9,FALSE())</f>
        <v>6 oz Chicken Tikka + 4 oz Brown Rice + 1 cup Lime and Scallion Cauliflower Rice</v>
      </c>
      <c r="F33" s="6" t="n">
        <f aca="false">VLOOKUP(C33,'Meal Library'!$A$2:$I$237,4,FALSE())</f>
        <v>615</v>
      </c>
      <c r="G33" s="6" t="n">
        <f aca="false">VLOOKUP(C33,'Meal Library'!$A$2:$I$237,5,FALSE())</f>
        <v>62</v>
      </c>
      <c r="H33" s="6" t="n">
        <f aca="false">VLOOKUP(C33,'Meal Library'!$A$2:$I$237,6,FALSE())</f>
        <v>53</v>
      </c>
      <c r="I33" s="6" t="n">
        <f aca="false">VLOOKUP(C33,'Meal Library'!$A$2:$I$237,7,FALSE())</f>
        <v>21</v>
      </c>
    </row>
    <row r="34" customFormat="false" ht="23.85" hidden="false" customHeight="false" outlineLevel="0" collapsed="false">
      <c r="A34" s="7"/>
      <c r="B34" s="7" t="s">
        <v>783</v>
      </c>
      <c r="C34" s="6" t="n">
        <v>317</v>
      </c>
      <c r="D34" s="7" t="str">
        <f aca="false">VLOOKUP(C34,'Meal Library'!$A$2:$I$237,2,FALSE())</f>
        <v>BYO: Honey Glazed Salmon + Spanish Rice + Roasted Veg Medley</v>
      </c>
      <c r="E34" s="7" t="str">
        <f aca="false">VLOOKUP(C34,'Meal Library'!$A$2:$I$237,9,FALSE())</f>
        <v>6 oz Honey Glazed Salmon + 4 oz Spanish Rice + 4 oz Roasted Veg Medley</v>
      </c>
      <c r="F34" s="6" t="n">
        <f aca="false">VLOOKUP(C34,'Meal Library'!$A$2:$I$237,4,FALSE())</f>
        <v>525</v>
      </c>
      <c r="G34" s="6" t="n">
        <f aca="false">VLOOKUP(C34,'Meal Library'!$A$2:$I$237,5,FALSE())</f>
        <v>35</v>
      </c>
      <c r="H34" s="6" t="n">
        <f aca="false">VLOOKUP(C34,'Meal Library'!$A$2:$I$237,6,FALSE())</f>
        <v>52</v>
      </c>
      <c r="I34" s="6" t="n">
        <f aca="false">VLOOKUP(C34,'Meal Library'!$A$2:$I$237,7,FALSE())</f>
        <v>20</v>
      </c>
    </row>
    <row r="35" customFormat="false" ht="23.85" hidden="false" customHeight="false" outlineLevel="0" collapsed="false">
      <c r="A35" s="7"/>
      <c r="B35" s="7" t="s">
        <v>784</v>
      </c>
      <c r="C35" s="6" t="n">
        <v>231</v>
      </c>
      <c r="D35" s="7" t="str">
        <f aca="false">VLOOKUP(C35,'Meal Library'!$A$2:$I$237,2,FALSE())</f>
        <v>Apple (1 cup)</v>
      </c>
      <c r="E35" s="7" t="str">
        <f aca="false">VLOOKUP(C35,'Meal Library'!$A$2:$I$237,9,FALSE())</f>
        <v>1 Cup sliced Apple from the Fruits menu. Verified via Add-to-Cart gate at localfoodz.co/menu/fruits.</v>
      </c>
      <c r="F35" s="6" t="n">
        <f aca="false">VLOOKUP(C35,'Meal Library'!$A$2:$I$237,4,FALSE())</f>
        <v>90</v>
      </c>
      <c r="G35" s="6" t="n">
        <f aca="false">VLOOKUP(C35,'Meal Library'!$A$2:$I$237,5,FALSE())</f>
        <v>0</v>
      </c>
      <c r="H35" s="6" t="n">
        <f aca="false">VLOOKUP(C35,'Meal Library'!$A$2:$I$237,6,FALSE())</f>
        <v>25</v>
      </c>
      <c r="I35" s="6" t="n">
        <f aca="false">VLOOKUP(C35,'Meal Library'!$A$2:$I$237,7,FALSE())</f>
        <v>0</v>
      </c>
    </row>
    <row r="36" customFormat="false" ht="15" hidden="false" customHeight="false" outlineLevel="0" collapsed="false">
      <c r="A36" s="7"/>
      <c r="B36" s="7" t="s">
        <v>785</v>
      </c>
      <c r="C36" s="6" t="n">
        <v>662</v>
      </c>
      <c r="D36" s="7" t="str">
        <f aca="false">VLOOKUP(C36,'Meal Library'!$A$2:$I$237,2,FALSE())</f>
        <v>CM Fajita Veg Mix (4oz)</v>
      </c>
      <c r="E36" s="7" t="str">
        <f aca="false">VLOOKUP(C36,'Meal Library'!$A$2:$I$237,9,FALSE())</f>
        <v>4 oz Fajita Veg Mix from Customized Meals</v>
      </c>
      <c r="F36" s="6" t="n">
        <f aca="false">VLOOKUP(C36,'Meal Library'!$A$2:$I$237,4,FALSE())</f>
        <v>80</v>
      </c>
      <c r="G36" s="6" t="n">
        <f aca="false">VLOOKUP(C36,'Meal Library'!$A$2:$I$237,5,FALSE())</f>
        <v>2</v>
      </c>
      <c r="H36" s="6" t="n">
        <f aca="false">VLOOKUP(C36,'Meal Library'!$A$2:$I$237,6,FALSE())</f>
        <v>13</v>
      </c>
      <c r="I36" s="6" t="n">
        <f aca="false">VLOOKUP(C36,'Meal Library'!$A$2:$I$237,7,FALSE())</f>
        <v>3</v>
      </c>
    </row>
    <row r="37" customFormat="false" ht="15" hidden="false" customHeight="false" outlineLevel="0" collapsed="false">
      <c r="A37" s="10" t="s">
        <v>795</v>
      </c>
      <c r="B37" s="10" t="s">
        <v>841</v>
      </c>
      <c r="C37" s="10"/>
      <c r="D37" s="10"/>
      <c r="E37" s="10"/>
      <c r="F37" s="10" t="n">
        <f aca="false">SUM(F32:F36)</f>
        <v>1870</v>
      </c>
      <c r="G37" s="10" t="n">
        <f aca="false">SUM(G32:G36)</f>
        <v>140</v>
      </c>
      <c r="H37" s="10" t="n">
        <f aca="false">SUM(H32:H36)</f>
        <v>200</v>
      </c>
      <c r="I37" s="10" t="n">
        <f aca="false">SUM(I32:I36)</f>
        <v>61</v>
      </c>
    </row>
    <row r="39" customFormat="false" ht="35.05" hidden="false" customHeight="false" outlineLevel="0" collapsed="false">
      <c r="A39" s="13" t="s">
        <v>796</v>
      </c>
      <c r="B39" s="13" t="s">
        <v>781</v>
      </c>
      <c r="C39" s="14" t="n">
        <v>105</v>
      </c>
      <c r="D39" s="13" t="str">
        <f aca="false">VLOOKUP(C39,'Meal Library'!$A$2:$I$237,2,FALSE())</f>
        <v>Hainan Chicken w/ Rice + Scallion</v>
      </c>
      <c r="E39" s="13" t="str">
        <f aca="false">VLOOKUP(C39,'Meal Library'!$A$2:$I$237,9,FALSE())</f>
        <v>6 oz Sousvide Chicken Breast + 6 oz White Rice + 6 oz Broccoli + 2 tbsp Ginger Scallion Sauce. Verified via Add-to-Cart gate.</v>
      </c>
      <c r="F39" s="14" t="n">
        <f aca="false">VLOOKUP(C39,'Meal Library'!$A$2:$I$237,4,FALSE())</f>
        <v>790</v>
      </c>
      <c r="G39" s="14" t="n">
        <f aca="false">VLOOKUP(C39,'Meal Library'!$A$2:$I$237,5,FALSE())</f>
        <v>61</v>
      </c>
      <c r="H39" s="14" t="n">
        <f aca="false">VLOOKUP(C39,'Meal Library'!$A$2:$I$237,6,FALSE())</f>
        <v>61</v>
      </c>
      <c r="I39" s="14" t="n">
        <f aca="false">VLOOKUP(C39,'Meal Library'!$A$2:$I$237,7,FALSE())</f>
        <v>34</v>
      </c>
    </row>
    <row r="40" customFormat="false" ht="35.05" hidden="false" customHeight="false" outlineLevel="0" collapsed="false">
      <c r="A40" s="13"/>
      <c r="B40" s="13" t="s">
        <v>782</v>
      </c>
      <c r="C40" s="14" t="n">
        <v>108</v>
      </c>
      <c r="D40" s="13" t="str">
        <f aca="false">VLOOKUP(C40,'Meal Library'!$A$2:$I$237,2,FALSE())</f>
        <v>Burger Bowl</v>
      </c>
      <c r="E40" s="13" t="str">
        <f aca="false">VLOOKUP(C40,'Meal Library'!$A$2:$I$237,9,FALSE())</f>
        <v>6 oz Ground Beef + 2 oz Lettuce + 6 oz Roasted Yams + 1 cup Pico de Gallo + .25 cup Cheesy Cream Sauce. Verified via Add-to-Cart gate.</v>
      </c>
      <c r="F40" s="14" t="n">
        <f aca="false">VLOOKUP(C40,'Meal Library'!$A$2:$I$237,4,FALSE())</f>
        <v>770</v>
      </c>
      <c r="G40" s="14" t="n">
        <f aca="false">VLOOKUP(C40,'Meal Library'!$A$2:$I$237,5,FALSE())</f>
        <v>44</v>
      </c>
      <c r="H40" s="14" t="n">
        <f aca="false">VLOOKUP(C40,'Meal Library'!$A$2:$I$237,6,FALSE())</f>
        <v>62</v>
      </c>
      <c r="I40" s="14" t="n">
        <f aca="false">VLOOKUP(C40,'Meal Library'!$A$2:$I$237,7,FALSE())</f>
        <v>37</v>
      </c>
    </row>
    <row r="41" customFormat="false" ht="35.05" hidden="false" customHeight="false" outlineLevel="0" collapsed="false">
      <c r="A41" s="13"/>
      <c r="B41" s="13" t="s">
        <v>783</v>
      </c>
      <c r="C41" s="14" t="n">
        <v>128</v>
      </c>
      <c r="D41" s="13" t="str">
        <f aca="false">VLOOKUP(C41,'Meal Library'!$A$2:$I$237,2,FALSE())</f>
        <v>Build-Your-Own Pasta Bowl</v>
      </c>
      <c r="E41" s="13" t="str">
        <f aca="false">VLOOKUP(C41,'Meal Library'!$A$2:$I$237,9,FALSE())</f>
        <v>6 oz Smoked Paprika Chicken Breast + 6 oz Whole Wheat Penne Pasta + 6 oz Broccoli + 4 tbsp Red Bell Pepper Sauce + 2 tbsp Cheddar. Verified via Add-to-Cart gate.</v>
      </c>
      <c r="F41" s="14" t="n">
        <f aca="false">VLOOKUP(C41,'Meal Library'!$A$2:$I$237,4,FALSE())</f>
        <v>650</v>
      </c>
      <c r="G41" s="14" t="n">
        <f aca="false">VLOOKUP(C41,'Meal Library'!$A$2:$I$237,5,FALSE())</f>
        <v>69</v>
      </c>
      <c r="H41" s="14" t="n">
        <f aca="false">VLOOKUP(C41,'Meal Library'!$A$2:$I$237,6,FALSE())</f>
        <v>68</v>
      </c>
      <c r="I41" s="14" t="n">
        <f aca="false">VLOOKUP(C41,'Meal Library'!$A$2:$I$237,7,FALSE())</f>
        <v>16</v>
      </c>
    </row>
    <row r="42" customFormat="false" ht="23.85" hidden="false" customHeight="false" outlineLevel="0" collapsed="false">
      <c r="A42" s="13"/>
      <c r="B42" s="13" t="s">
        <v>784</v>
      </c>
      <c r="C42" s="14" t="n">
        <v>231</v>
      </c>
      <c r="D42" s="13" t="str">
        <f aca="false">VLOOKUP(C42,'Meal Library'!$A$2:$I$237,2,FALSE())</f>
        <v>Apple (1 cup)</v>
      </c>
      <c r="E42" s="13" t="str">
        <f aca="false">VLOOKUP(C42,'Meal Library'!$A$2:$I$237,9,FALSE())</f>
        <v>1 Cup sliced Apple from the Fruits menu. Verified via Add-to-Cart gate at localfoodz.co/menu/fruits.</v>
      </c>
      <c r="F42" s="14" t="n">
        <f aca="false">VLOOKUP(C42,'Meal Library'!$A$2:$I$237,4,FALSE())</f>
        <v>90</v>
      </c>
      <c r="G42" s="14" t="n">
        <f aca="false">VLOOKUP(C42,'Meal Library'!$A$2:$I$237,5,FALSE())</f>
        <v>0</v>
      </c>
      <c r="H42" s="14" t="n">
        <f aca="false">VLOOKUP(C42,'Meal Library'!$A$2:$I$237,6,FALSE())</f>
        <v>25</v>
      </c>
      <c r="I42" s="14" t="n">
        <f aca="false">VLOOKUP(C42,'Meal Library'!$A$2:$I$237,7,FALSE())</f>
        <v>0</v>
      </c>
    </row>
    <row r="43" customFormat="false" ht="23.85" hidden="false" customHeight="false" outlineLevel="0" collapsed="false">
      <c r="A43" s="13"/>
      <c r="B43" s="13" t="s">
        <v>785</v>
      </c>
      <c r="C43" s="14" t="n">
        <v>232</v>
      </c>
      <c r="D43" s="13" t="str">
        <f aca="false">VLOOKUP(C43,'Meal Library'!$A$2:$I$237,2,FALSE())</f>
        <v>Orange (1 cup)</v>
      </c>
      <c r="E43" s="13" t="str">
        <f aca="false">VLOOKUP(C43,'Meal Library'!$A$2:$I$237,9,FALSE())</f>
        <v>1 Cup Orange segments from the Fruits menu. Verified via Add-to-Cart gate at localfoodz.co/menu/fruits.</v>
      </c>
      <c r="F43" s="14" t="n">
        <f aca="false">VLOOKUP(C43,'Meal Library'!$A$2:$I$237,4,FALSE())</f>
        <v>70</v>
      </c>
      <c r="G43" s="14" t="n">
        <f aca="false">VLOOKUP(C43,'Meal Library'!$A$2:$I$237,5,FALSE())</f>
        <v>1</v>
      </c>
      <c r="H43" s="14" t="n">
        <f aca="false">VLOOKUP(C43,'Meal Library'!$A$2:$I$237,6,FALSE())</f>
        <v>17</v>
      </c>
      <c r="I43" s="14" t="n">
        <f aca="false">VLOOKUP(C43,'Meal Library'!$A$2:$I$237,7,FALSE())</f>
        <v>0</v>
      </c>
    </row>
    <row r="44" customFormat="false" ht="35.05" hidden="false" customHeight="false" outlineLevel="0" collapsed="false">
      <c r="A44" s="13"/>
      <c r="B44" s="13" t="s">
        <v>786</v>
      </c>
      <c r="C44" s="14" t="n">
        <v>8030</v>
      </c>
      <c r="D44" s="13" t="str">
        <f aca="false">VLOOKUP(C44,'Meal Library'!$A$2:$I$237,2,FALSE())</f>
        <v>Custom LF Combo: 4 oz Sousvide Chicken Breast + 4 oz Brown Rice + 4 oz Spanish Rice</v>
      </c>
      <c r="E44" s="13" t="str">
        <f aca="false">VLOOKUP(C44,'Meal Library'!$A$2:$I$237,9,FALSE())</f>
        <v>4 oz Sousvide Chicken Breast + 4 oz Brown Rice + 4 oz Spanish Rice  (build via Customized Meals on localfoodz.co)</v>
      </c>
      <c r="F44" s="14" t="n">
        <f aca="false">VLOOKUP(C44,'Meal Library'!$A$2:$I$237,4,FALSE())</f>
        <v>460</v>
      </c>
      <c r="G44" s="14" t="n">
        <f aca="false">VLOOKUP(C44,'Meal Library'!$A$2:$I$237,5,FALSE())</f>
        <v>41</v>
      </c>
      <c r="H44" s="14" t="n">
        <f aca="false">VLOOKUP(C44,'Meal Library'!$A$2:$I$237,6,FALSE())</f>
        <v>59</v>
      </c>
      <c r="I44" s="14" t="n">
        <f aca="false">VLOOKUP(C44,'Meal Library'!$A$2:$I$237,7,FALSE())</f>
        <v>7</v>
      </c>
    </row>
    <row r="45" customFormat="false" ht="15" hidden="false" customHeight="false" outlineLevel="0" collapsed="false">
      <c r="A45" s="10" t="s">
        <v>796</v>
      </c>
      <c r="B45" s="10" t="s">
        <v>835</v>
      </c>
      <c r="C45" s="10"/>
      <c r="D45" s="10"/>
      <c r="E45" s="10"/>
      <c r="F45" s="10" t="n">
        <f aca="false">SUM(F39:F44)</f>
        <v>2830</v>
      </c>
      <c r="G45" s="10" t="n">
        <f aca="false">SUM(G39:G44)</f>
        <v>216</v>
      </c>
      <c r="H45" s="10" t="n">
        <f aca="false">SUM(H39:H44)</f>
        <v>292</v>
      </c>
      <c r="I45" s="10" t="n">
        <f aca="false">SUM(I39:I44)</f>
        <v>94</v>
      </c>
    </row>
    <row r="47" customFormat="false" ht="15" hidden="false" customHeight="false" outlineLevel="0" collapsed="false">
      <c r="A47" s="11"/>
      <c r="B47" s="11" t="s">
        <v>836</v>
      </c>
      <c r="C47" s="11"/>
      <c r="D47" s="11"/>
      <c r="E47" s="11"/>
      <c r="F47" s="11" t="n">
        <f aca="false">AVERAGE(F8,F13,F18,F24,F30,F37)</f>
        <v>1828.33333333333</v>
      </c>
      <c r="G47" s="11" t="n">
        <f aca="false">AVERAGE(G8,G13,G18,G24,G30,G37)</f>
        <v>142</v>
      </c>
      <c r="H47" s="11" t="n">
        <f aca="false">AVERAGE(H8,H13,H18,H24,H30,H37)</f>
        <v>190</v>
      </c>
      <c r="I47" s="11" t="n">
        <f aca="false">AVERAGE(I8,I13,I18,I24,I30,I37)</f>
        <v>62.8333333333333</v>
      </c>
    </row>
    <row r="48" customFormat="false" ht="15" hidden="false" customHeight="false" outlineLevel="0" collapsed="false">
      <c r="A48" s="15"/>
      <c r="B48" s="15" t="s">
        <v>837</v>
      </c>
      <c r="C48" s="15"/>
      <c r="D48" s="15"/>
      <c r="E48" s="15"/>
      <c r="F48" s="15" t="n">
        <f aca="false">F45</f>
        <v>2830</v>
      </c>
      <c r="G48" s="15" t="n">
        <f aca="false">G45</f>
        <v>216</v>
      </c>
      <c r="H48" s="15" t="n">
        <f aca="false">H45</f>
        <v>292</v>
      </c>
      <c r="I48" s="15" t="n">
        <f aca="false">I45</f>
        <v>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842</v>
      </c>
      <c r="C1" s="9" t="s">
        <v>843</v>
      </c>
      <c r="F1" s="9" t="s">
        <v>844</v>
      </c>
    </row>
    <row r="2" customFormat="false" ht="15" hidden="false" customHeight="false" outlineLevel="0" collapsed="false">
      <c r="A2" s="12" t="s">
        <v>833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23.85" hidden="false" customHeight="false" outlineLevel="0" collapsed="false">
      <c r="A5" s="7" t="s">
        <v>780</v>
      </c>
      <c r="B5" s="7" t="s">
        <v>781</v>
      </c>
      <c r="C5" s="6" t="n">
        <v>124</v>
      </c>
      <c r="D5" s="7" t="str">
        <f aca="false">VLOOKUP(C5,'Meal Library'!$A$2:$I$237,2,FALSE())</f>
        <v>Vegan Meatballs w/ Pasta Marinara</v>
      </c>
      <c r="E5" s="7" t="str">
        <f aca="false">VLOOKUP(C5,'Meal Library'!$A$2:$I$237,9,FALSE())</f>
        <v>6 Vegan Meatballs + 6 oz Whole Wheat Penne + 1 cup Marinara + .25 oz Parmesan. Verified via Add-to-Cart gate.</v>
      </c>
      <c r="F5" s="6" t="n">
        <f aca="false">VLOOKUP(C5,'Meal Library'!$A$2:$I$237,4,FALSE())</f>
        <v>650</v>
      </c>
      <c r="G5" s="6" t="n">
        <f aca="false">VLOOKUP(C5,'Meal Library'!$A$2:$I$237,5,FALSE())</f>
        <v>39</v>
      </c>
      <c r="H5" s="6" t="n">
        <f aca="false">VLOOKUP(C5,'Meal Library'!$A$2:$I$237,6,FALSE())</f>
        <v>77</v>
      </c>
      <c r="I5" s="6" t="n">
        <f aca="false">VLOOKUP(C5,'Meal Library'!$A$2:$I$237,7,FALSE())</f>
        <v>24</v>
      </c>
    </row>
    <row r="6" customFormat="false" ht="35.05" hidden="false" customHeight="false" outlineLevel="0" collapsed="false">
      <c r="A6" s="7"/>
      <c r="B6" s="7" t="s">
        <v>782</v>
      </c>
      <c r="C6" s="6" t="n">
        <v>107</v>
      </c>
      <c r="D6" s="7" t="str">
        <f aca="false">VLOOKUP(C6,'Meal Library'!$A$2:$I$237,2,FALSE())</f>
        <v>Teriyaki Bowl</v>
      </c>
      <c r="E6" s="7" t="str">
        <f aca="false">VLOOKUP(C6,'Meal Library'!$A$2:$I$237,9,FALSE())</f>
        <v>6 oz Chicken Teriyaki + 6 oz Brown Rice + 6 oz Roasted Veg Medley + 2 tbsp Garlic Ginger Glaze. Verified via Add-to-Cart gate.</v>
      </c>
      <c r="F6" s="6" t="n">
        <f aca="false">VLOOKUP(C6,'Meal Library'!$A$2:$I$237,4,FALSE())</f>
        <v>650</v>
      </c>
      <c r="G6" s="6" t="n">
        <f aca="false">VLOOKUP(C6,'Meal Library'!$A$2:$I$237,5,FALSE())</f>
        <v>45</v>
      </c>
      <c r="H6" s="6" t="n">
        <f aca="false">VLOOKUP(C6,'Meal Library'!$A$2:$I$237,6,FALSE())</f>
        <v>79</v>
      </c>
      <c r="I6" s="6" t="n">
        <f aca="false">VLOOKUP(C6,'Meal Library'!$A$2:$I$237,7,FALSE())</f>
        <v>20</v>
      </c>
    </row>
    <row r="7" customFormat="false" ht="23.85" hidden="false" customHeight="false" outlineLevel="0" collapsed="false">
      <c r="A7" s="7"/>
      <c r="B7" s="7" t="s">
        <v>783</v>
      </c>
      <c r="C7" s="6" t="n">
        <v>302</v>
      </c>
      <c r="D7" s="7" t="str">
        <f aca="false">VLOOKUP(C7,'Meal Library'!$A$2:$I$237,2,FALSE())</f>
        <v>BYO: Sousvide Chicken Breast + Cauliflower Rice + Zucchini</v>
      </c>
      <c r="E7" s="7" t="str">
        <f aca="false">VLOOKUP(C7,'Meal Library'!$A$2:$I$237,9,FALSE())</f>
        <v>6 oz Sousvide Chicken Breast + 1 cup Lime and Scallion Cauliflower Rice + 4 oz Roasted Garlic Zucchini</v>
      </c>
      <c r="F7" s="6" t="n">
        <f aca="false">VLOOKUP(C7,'Meal Library'!$A$2:$I$237,4,FALSE())</f>
        <v>445</v>
      </c>
      <c r="G7" s="6" t="n">
        <f aca="false">VLOOKUP(C7,'Meal Library'!$A$2:$I$237,5,FALSE())</f>
        <v>59</v>
      </c>
      <c r="H7" s="6" t="n">
        <f aca="false">VLOOKUP(C7,'Meal Library'!$A$2:$I$237,6,FALSE())</f>
        <v>23</v>
      </c>
      <c r="I7" s="6" t="n">
        <f aca="false">VLOOKUP(C7,'Meal Library'!$A$2:$I$237,7,FALSE())</f>
        <v>17</v>
      </c>
    </row>
    <row r="8" customFormat="false" ht="15" hidden="false" customHeight="false" outlineLevel="0" collapsed="false">
      <c r="A8" s="10" t="s">
        <v>780</v>
      </c>
      <c r="B8" s="10" t="s">
        <v>845</v>
      </c>
      <c r="C8" s="10"/>
      <c r="D8" s="10"/>
      <c r="E8" s="10"/>
      <c r="F8" s="10" t="n">
        <f aca="false">SUM(F5:F7)</f>
        <v>1745</v>
      </c>
      <c r="G8" s="10" t="n">
        <f aca="false">SUM(G5:G7)</f>
        <v>143</v>
      </c>
      <c r="H8" s="10" t="n">
        <f aca="false">SUM(H5:H7)</f>
        <v>179</v>
      </c>
      <c r="I8" s="10" t="n">
        <f aca="false">SUM(I5:I7)</f>
        <v>61</v>
      </c>
    </row>
    <row r="10" customFormat="false" ht="35.05" hidden="false" customHeight="false" outlineLevel="0" collapsed="false">
      <c r="A10" s="7" t="s">
        <v>790</v>
      </c>
      <c r="B10" s="7" t="s">
        <v>781</v>
      </c>
      <c r="C10" s="6" t="n">
        <v>107</v>
      </c>
      <c r="D10" s="7" t="str">
        <f aca="false">VLOOKUP(C10,'Meal Library'!$A$2:$I$237,2,FALSE())</f>
        <v>Teriyaki Bowl</v>
      </c>
      <c r="E10" s="7" t="str">
        <f aca="false">VLOOKUP(C10,'Meal Library'!$A$2:$I$237,9,FALSE())</f>
        <v>6 oz Chicken Teriyaki + 6 oz Brown Rice + 6 oz Roasted Veg Medley + 2 tbsp Garlic Ginger Glaze. Verified via Add-to-Cart gate.</v>
      </c>
      <c r="F10" s="6" t="n">
        <f aca="false">VLOOKUP(C10,'Meal Library'!$A$2:$I$237,4,FALSE())</f>
        <v>650</v>
      </c>
      <c r="G10" s="6" t="n">
        <f aca="false">VLOOKUP(C10,'Meal Library'!$A$2:$I$237,5,FALSE())</f>
        <v>45</v>
      </c>
      <c r="H10" s="6" t="n">
        <f aca="false">VLOOKUP(C10,'Meal Library'!$A$2:$I$237,6,FALSE())</f>
        <v>79</v>
      </c>
      <c r="I10" s="6" t="n">
        <f aca="false">VLOOKUP(C10,'Meal Library'!$A$2:$I$237,7,FALSE())</f>
        <v>20</v>
      </c>
    </row>
    <row r="11" customFormat="false" ht="35.05" hidden="false" customHeight="false" outlineLevel="0" collapsed="false">
      <c r="A11" s="7"/>
      <c r="B11" s="7" t="s">
        <v>782</v>
      </c>
      <c r="C11" s="6" t="n">
        <v>64</v>
      </c>
      <c r="D11" s="7" t="str">
        <f aca="false">VLOOKUP(C11,'Meal Library'!$A$2:$I$237,2,FALSE())</f>
        <v>Shrimp &amp; Veg Pasta Marinara</v>
      </c>
      <c r="E11" s="7" t="str">
        <f aca="false">VLOOKUP(C11,'Meal Library'!$A$2:$I$237,9,FALSE())</f>
        <v>6 oz Cajun Shrimp + 6 oz Whole Wheat Penne + 4 oz Roasted Veg Medley + 1 cup Marinara + .25 oz Parmesan. Verified via Add-to-Cart gate.</v>
      </c>
      <c r="F11" s="6" t="n">
        <f aca="false">VLOOKUP(C11,'Meal Library'!$A$2:$I$237,4,FALSE())</f>
        <v>680</v>
      </c>
      <c r="G11" s="6" t="n">
        <f aca="false">VLOOKUP(C11,'Meal Library'!$A$2:$I$237,5,FALSE())</f>
        <v>40</v>
      </c>
      <c r="H11" s="6" t="n">
        <f aca="false">VLOOKUP(C11,'Meal Library'!$A$2:$I$237,6,FALSE())</f>
        <v>82</v>
      </c>
      <c r="I11" s="6" t="n">
        <f aca="false">VLOOKUP(C11,'Meal Library'!$A$2:$I$237,7,FALSE())</f>
        <v>25</v>
      </c>
    </row>
    <row r="12" customFormat="false" ht="15" hidden="false" customHeight="false" outlineLevel="0" collapsed="false">
      <c r="A12" s="7"/>
      <c r="B12" s="7" t="s">
        <v>783</v>
      </c>
      <c r="C12" s="6" t="n">
        <v>95</v>
      </c>
      <c r="D12" s="7" t="str">
        <f aca="false">VLOOKUP(C12,'Meal Library'!$A$2:$I$237,2,FALSE())</f>
        <v>Edamame</v>
      </c>
      <c r="E12" s="7" t="str">
        <f aca="false">VLOOKUP(C12,'Meal Library'!$A$2:$I$237,9,FALSE())</f>
        <v>Edamame (single-option dish)</v>
      </c>
      <c r="F12" s="6" t="n">
        <f aca="false">VLOOKUP(C12,'Meal Library'!$A$2:$I$237,4,FALSE())</f>
        <v>190</v>
      </c>
      <c r="G12" s="6" t="n">
        <f aca="false">VLOOKUP(C12,'Meal Library'!$A$2:$I$237,5,FALSE())</f>
        <v>18</v>
      </c>
      <c r="H12" s="6" t="n">
        <f aca="false">VLOOKUP(C12,'Meal Library'!$A$2:$I$237,6,FALSE())</f>
        <v>14</v>
      </c>
      <c r="I12" s="6" t="n">
        <f aca="false">VLOOKUP(C12,'Meal Library'!$A$2:$I$237,7,FALSE())</f>
        <v>8</v>
      </c>
    </row>
    <row r="13" customFormat="false" ht="15" hidden="false" customHeight="false" outlineLevel="0" collapsed="false">
      <c r="A13" s="7"/>
      <c r="B13" s="7" t="s">
        <v>784</v>
      </c>
      <c r="C13" s="6" t="n">
        <v>619</v>
      </c>
      <c r="D13" s="7" t="str">
        <f aca="false">VLOOKUP(C13,'Meal Library'!$A$2:$I$237,2,FALSE())</f>
        <v>CM Cajun Shrimp (4oz)</v>
      </c>
      <c r="E13" s="7" t="str">
        <f aca="false">VLOOKUP(C13,'Meal Library'!$A$2:$I$237,9,FALSE())</f>
        <v>4 oz Cajun Shrimp from Customized Meals</v>
      </c>
      <c r="F13" s="6" t="n">
        <f aca="false">VLOOKUP(C13,'Meal Library'!$A$2:$I$237,4,FALSE())</f>
        <v>140</v>
      </c>
      <c r="G13" s="6" t="n">
        <f aca="false">VLOOKUP(C13,'Meal Library'!$A$2:$I$237,5,FALSE())</f>
        <v>15</v>
      </c>
      <c r="H13" s="6" t="n">
        <f aca="false">VLOOKUP(C13,'Meal Library'!$A$2:$I$237,6,FALSE())</f>
        <v>1</v>
      </c>
      <c r="I13" s="6" t="n">
        <f aca="false">VLOOKUP(C13,'Meal Library'!$A$2:$I$237,7,FALSE())</f>
        <v>8</v>
      </c>
    </row>
    <row r="14" customFormat="false" ht="15" hidden="false" customHeight="false" outlineLevel="0" collapsed="false">
      <c r="A14" s="10" t="s">
        <v>790</v>
      </c>
      <c r="B14" s="10" t="s">
        <v>845</v>
      </c>
      <c r="C14" s="10"/>
      <c r="D14" s="10"/>
      <c r="E14" s="10"/>
      <c r="F14" s="10" t="n">
        <f aca="false">SUM(F10:F13)</f>
        <v>1660</v>
      </c>
      <c r="G14" s="10" t="n">
        <f aca="false">SUM(G10:G13)</f>
        <v>118</v>
      </c>
      <c r="H14" s="10" t="n">
        <f aca="false">SUM(H10:H13)</f>
        <v>176</v>
      </c>
      <c r="I14" s="10" t="n">
        <f aca="false">SUM(I10:I13)</f>
        <v>61</v>
      </c>
    </row>
    <row r="16" customFormat="false" ht="35.05" hidden="false" customHeight="false" outlineLevel="0" collapsed="false">
      <c r="A16" s="7" t="s">
        <v>791</v>
      </c>
      <c r="B16" s="7" t="s">
        <v>781</v>
      </c>
      <c r="C16" s="6" t="n">
        <v>128</v>
      </c>
      <c r="D16" s="7" t="str">
        <f aca="false">VLOOKUP(C16,'Meal Library'!$A$2:$I$237,2,FALSE())</f>
        <v>Build-Your-Own Pasta Bowl</v>
      </c>
      <c r="E16" s="7" t="str">
        <f aca="false">VLOOKUP(C16,'Meal Library'!$A$2:$I$237,9,FALSE())</f>
        <v>6 oz Smoked Paprika Chicken Breast + 6 oz Whole Wheat Penne Pasta + 6 oz Broccoli + 4 tbsp Red Bell Pepper Sauce + 2 tbsp Cheddar. Verified via Add-to-Cart gate.</v>
      </c>
      <c r="F16" s="6" t="n">
        <f aca="false">VLOOKUP(C16,'Meal Library'!$A$2:$I$237,4,FALSE())</f>
        <v>650</v>
      </c>
      <c r="G16" s="6" t="n">
        <f aca="false">VLOOKUP(C16,'Meal Library'!$A$2:$I$237,5,FALSE())</f>
        <v>69</v>
      </c>
      <c r="H16" s="6" t="n">
        <f aca="false">VLOOKUP(C16,'Meal Library'!$A$2:$I$237,6,FALSE())</f>
        <v>68</v>
      </c>
      <c r="I16" s="6" t="n">
        <f aca="false">VLOOKUP(C16,'Meal Library'!$A$2:$I$237,7,FALSE())</f>
        <v>16</v>
      </c>
    </row>
    <row r="17" customFormat="false" ht="23.85" hidden="false" customHeight="false" outlineLevel="0" collapsed="false">
      <c r="A17" s="7"/>
      <c r="B17" s="7" t="s">
        <v>782</v>
      </c>
      <c r="C17" s="6" t="n">
        <v>124</v>
      </c>
      <c r="D17" s="7" t="str">
        <f aca="false">VLOOKUP(C17,'Meal Library'!$A$2:$I$237,2,FALSE())</f>
        <v>Vegan Meatballs w/ Pasta Marinara</v>
      </c>
      <c r="E17" s="7" t="str">
        <f aca="false">VLOOKUP(C17,'Meal Library'!$A$2:$I$237,9,FALSE())</f>
        <v>6 Vegan Meatballs + 6 oz Whole Wheat Penne + 1 cup Marinara + .25 oz Parmesan. Verified via Add-to-Cart gate.</v>
      </c>
      <c r="F17" s="6" t="n">
        <f aca="false">VLOOKUP(C17,'Meal Library'!$A$2:$I$237,4,FALSE())</f>
        <v>650</v>
      </c>
      <c r="G17" s="6" t="n">
        <f aca="false">VLOOKUP(C17,'Meal Library'!$A$2:$I$237,5,FALSE())</f>
        <v>39</v>
      </c>
      <c r="H17" s="6" t="n">
        <f aca="false">VLOOKUP(C17,'Meal Library'!$A$2:$I$237,6,FALSE())</f>
        <v>77</v>
      </c>
      <c r="I17" s="6" t="n">
        <f aca="false">VLOOKUP(C17,'Meal Library'!$A$2:$I$237,7,FALSE())</f>
        <v>24</v>
      </c>
    </row>
    <row r="18" customFormat="false" ht="23.85" hidden="false" customHeight="false" outlineLevel="0" collapsed="false">
      <c r="A18" s="7"/>
      <c r="B18" s="7" t="s">
        <v>783</v>
      </c>
      <c r="C18" s="6" t="n">
        <v>98</v>
      </c>
      <c r="D18" s="7" t="str">
        <f aca="false">VLOOKUP(C18,'Meal Library'!$A$2:$I$237,2,FALSE())</f>
        <v>Balanced Snack Pack</v>
      </c>
      <c r="E18" s="7" t="str">
        <f aca="false">VLOOKUP(C18,'Meal Library'!$A$2:$I$237,9,FALSE())</f>
        <v>Carrot+Celery + 2oz Hummus + 1 Hard Boiled Egg + 2oz Cheddar + .5 cup Edamame. Verified via Add-to-Cart gate.</v>
      </c>
      <c r="F18" s="6" t="n">
        <f aca="false">VLOOKUP(C18,'Meal Library'!$A$2:$I$237,4,FALSE())</f>
        <v>340</v>
      </c>
      <c r="G18" s="6" t="n">
        <f aca="false">VLOOKUP(C18,'Meal Library'!$A$2:$I$237,5,FALSE())</f>
        <v>21</v>
      </c>
      <c r="H18" s="6" t="n">
        <f aca="false">VLOOKUP(C18,'Meal Library'!$A$2:$I$237,6,FALSE())</f>
        <v>23</v>
      </c>
      <c r="I18" s="6" t="n">
        <f aca="false">VLOOKUP(C18,'Meal Library'!$A$2:$I$237,7,FALSE())</f>
        <v>19</v>
      </c>
    </row>
    <row r="19" customFormat="false" ht="15" hidden="false" customHeight="false" outlineLevel="0" collapsed="false">
      <c r="A19" s="7"/>
      <c r="B19" s="7" t="s">
        <v>784</v>
      </c>
      <c r="C19" s="6" t="n">
        <v>620</v>
      </c>
      <c r="D19" s="7" t="str">
        <f aca="false">VLOOKUP(C19,'Meal Library'!$A$2:$I$237,2,FALSE())</f>
        <v>CM Garlic Shrimp (4oz)</v>
      </c>
      <c r="E19" s="7" t="str">
        <f aca="false">VLOOKUP(C19,'Meal Library'!$A$2:$I$237,9,FALSE())</f>
        <v>4 oz Garlic Shrimp from Customized Meals</v>
      </c>
      <c r="F19" s="6" t="n">
        <f aca="false">VLOOKUP(C19,'Meal Library'!$A$2:$I$237,4,FALSE())</f>
        <v>90</v>
      </c>
      <c r="G19" s="6" t="n">
        <f aca="false">VLOOKUP(C19,'Meal Library'!$A$2:$I$237,5,FALSE())</f>
        <v>16</v>
      </c>
      <c r="H19" s="6" t="n">
        <f aca="false">VLOOKUP(C19,'Meal Library'!$A$2:$I$237,6,FALSE())</f>
        <v>2</v>
      </c>
      <c r="I19" s="6" t="n">
        <f aca="false">VLOOKUP(C19,'Meal Library'!$A$2:$I$237,7,FALSE())</f>
        <v>1</v>
      </c>
    </row>
    <row r="20" customFormat="false" ht="15" hidden="false" customHeight="false" outlineLevel="0" collapsed="false">
      <c r="A20" s="10" t="s">
        <v>791</v>
      </c>
      <c r="B20" s="10" t="s">
        <v>845</v>
      </c>
      <c r="C20" s="10"/>
      <c r="D20" s="10"/>
      <c r="E20" s="10"/>
      <c r="F20" s="10" t="n">
        <f aca="false">SUM(F16:F19)</f>
        <v>1730</v>
      </c>
      <c r="G20" s="10" t="n">
        <f aca="false">SUM(G16:G19)</f>
        <v>145</v>
      </c>
      <c r="H20" s="10" t="n">
        <f aca="false">SUM(H16:H19)</f>
        <v>170</v>
      </c>
      <c r="I20" s="10" t="n">
        <f aca="false">SUM(I16:I19)</f>
        <v>60</v>
      </c>
    </row>
    <row r="22" customFormat="false" ht="23.85" hidden="false" customHeight="false" outlineLevel="0" collapsed="false">
      <c r="A22" s="7" t="s">
        <v>793</v>
      </c>
      <c r="B22" s="7" t="s">
        <v>781</v>
      </c>
      <c r="C22" s="6" t="n">
        <v>312</v>
      </c>
      <c r="D22" s="7" t="str">
        <f aca="false">VLOOKUP(C22,'Meal Library'!$A$2:$I$237,2,FALSE())</f>
        <v>BYO: Chicken Tikka + Brown Rice + Cauliflower Rice</v>
      </c>
      <c r="E22" s="7" t="str">
        <f aca="false">VLOOKUP(C22,'Meal Library'!$A$2:$I$237,9,FALSE())</f>
        <v>6 oz Chicken Tikka + 4 oz Brown Rice + 1 cup Lime and Scallion Cauliflower Rice</v>
      </c>
      <c r="F22" s="6" t="n">
        <f aca="false">VLOOKUP(C22,'Meal Library'!$A$2:$I$237,4,FALSE())</f>
        <v>615</v>
      </c>
      <c r="G22" s="6" t="n">
        <f aca="false">VLOOKUP(C22,'Meal Library'!$A$2:$I$237,5,FALSE())</f>
        <v>62</v>
      </c>
      <c r="H22" s="6" t="n">
        <f aca="false">VLOOKUP(C22,'Meal Library'!$A$2:$I$237,6,FALSE())</f>
        <v>53</v>
      </c>
      <c r="I22" s="6" t="n">
        <f aca="false">VLOOKUP(C22,'Meal Library'!$A$2:$I$237,7,FALSE())</f>
        <v>21</v>
      </c>
    </row>
    <row r="23" customFormat="false" ht="15" hidden="false" customHeight="false" outlineLevel="0" collapsed="false">
      <c r="A23" s="7"/>
      <c r="B23" s="7" t="s">
        <v>782</v>
      </c>
      <c r="C23" s="6" t="n">
        <v>90</v>
      </c>
      <c r="D23" s="7" t="str">
        <f aca="false">VLOOKUP(C23,'Meal Library'!$A$2:$I$237,2,FALSE())</f>
        <v>The Cubano</v>
      </c>
      <c r="E23" s="7" t="str">
        <f aca="false">VLOOKUP(C23,'Meal Library'!$A$2:$I$237,9,FALSE())</f>
        <v>Cubano Sandwich (single-option dish)</v>
      </c>
      <c r="F23" s="6" t="n">
        <f aca="false">VLOOKUP(C23,'Meal Library'!$A$2:$I$237,4,FALSE())</f>
        <v>610</v>
      </c>
      <c r="G23" s="6" t="n">
        <f aca="false">VLOOKUP(C23,'Meal Library'!$A$2:$I$237,5,FALSE())</f>
        <v>49</v>
      </c>
      <c r="H23" s="6" t="n">
        <f aca="false">VLOOKUP(C23,'Meal Library'!$A$2:$I$237,6,FALSE())</f>
        <v>78</v>
      </c>
      <c r="I23" s="6" t="n">
        <f aca="false">VLOOKUP(C23,'Meal Library'!$A$2:$I$237,7,FALSE())</f>
        <v>14</v>
      </c>
    </row>
    <row r="24" customFormat="false" ht="23.85" hidden="false" customHeight="false" outlineLevel="0" collapsed="false">
      <c r="A24" s="7"/>
      <c r="B24" s="7" t="s">
        <v>783</v>
      </c>
      <c r="C24" s="6" t="n">
        <v>106</v>
      </c>
      <c r="D24" s="7" t="str">
        <f aca="false">VLOOKUP(C24,'Meal Library'!$A$2:$I$237,2,FALSE())</f>
        <v>Tres Tacos</v>
      </c>
      <c r="E24" s="7" t="str">
        <f aca="false">VLOOKUP(C24,'Meal Library'!$A$2:$I$237,9,FALSE())</f>
        <v>Chicken Tacos + Guacamole. Verified via Add-to-Cart gate.</v>
      </c>
      <c r="F24" s="6" t="n">
        <f aca="false">VLOOKUP(C24,'Meal Library'!$A$2:$I$237,4,FALSE())</f>
        <v>440</v>
      </c>
      <c r="G24" s="6" t="n">
        <f aca="false">VLOOKUP(C24,'Meal Library'!$A$2:$I$237,5,FALSE())</f>
        <v>22</v>
      </c>
      <c r="H24" s="6" t="n">
        <f aca="false">VLOOKUP(C24,'Meal Library'!$A$2:$I$237,6,FALSE())</f>
        <v>42</v>
      </c>
      <c r="I24" s="6" t="n">
        <f aca="false">VLOOKUP(C24,'Meal Library'!$A$2:$I$237,7,FALSE())</f>
        <v>22</v>
      </c>
    </row>
    <row r="25" customFormat="false" ht="15" hidden="false" customHeight="false" outlineLevel="0" collapsed="false">
      <c r="A25" s="7"/>
      <c r="B25" s="7" t="s">
        <v>784</v>
      </c>
      <c r="C25" s="6" t="n">
        <v>658</v>
      </c>
      <c r="D25" s="7" t="str">
        <f aca="false">VLOOKUP(C25,'Meal Library'!$A$2:$I$237,2,FALSE())</f>
        <v>CM Brussels Sprouts (4oz)</v>
      </c>
      <c r="E25" s="7" t="str">
        <f aca="false">VLOOKUP(C25,'Meal Library'!$A$2:$I$237,9,FALSE())</f>
        <v>4 oz Brussels Sprouts from Customized Meals</v>
      </c>
      <c r="F25" s="6" t="n">
        <f aca="false">VLOOKUP(C25,'Meal Library'!$A$2:$I$237,4,FALSE())</f>
        <v>80</v>
      </c>
      <c r="G25" s="6" t="n">
        <f aca="false">VLOOKUP(C25,'Meal Library'!$A$2:$I$237,5,FALSE())</f>
        <v>4</v>
      </c>
      <c r="H25" s="6" t="n">
        <f aca="false">VLOOKUP(C25,'Meal Library'!$A$2:$I$237,6,FALSE())</f>
        <v>11</v>
      </c>
      <c r="I25" s="6" t="n">
        <f aca="false">VLOOKUP(C25,'Meal Library'!$A$2:$I$237,7,FALSE())</f>
        <v>3.5</v>
      </c>
    </row>
    <row r="26" customFormat="false" ht="15" hidden="false" customHeight="false" outlineLevel="0" collapsed="false">
      <c r="A26" s="10" t="s">
        <v>793</v>
      </c>
      <c r="B26" s="10" t="s">
        <v>845</v>
      </c>
      <c r="C26" s="10"/>
      <c r="D26" s="10"/>
      <c r="E26" s="10"/>
      <c r="F26" s="10" t="n">
        <f aca="false">SUM(F22:F25)</f>
        <v>1745</v>
      </c>
      <c r="G26" s="10" t="n">
        <f aca="false">SUM(G22:G25)</f>
        <v>137</v>
      </c>
      <c r="H26" s="10" t="n">
        <f aca="false">SUM(H22:H25)</f>
        <v>184</v>
      </c>
      <c r="I26" s="10" t="n">
        <f aca="false">SUM(I22:I25)</f>
        <v>60.5</v>
      </c>
    </row>
    <row r="28" customFormat="false" ht="35.05" hidden="false" customHeight="false" outlineLevel="0" collapsed="false">
      <c r="A28" s="7" t="s">
        <v>794</v>
      </c>
      <c r="B28" s="7" t="s">
        <v>781</v>
      </c>
      <c r="C28" s="6" t="n">
        <v>64</v>
      </c>
      <c r="D28" s="7" t="str">
        <f aca="false">VLOOKUP(C28,'Meal Library'!$A$2:$I$237,2,FALSE())</f>
        <v>Shrimp &amp; Veg Pasta Marinara</v>
      </c>
      <c r="E28" s="7" t="str">
        <f aca="false">VLOOKUP(C28,'Meal Library'!$A$2:$I$237,9,FALSE())</f>
        <v>6 oz Cajun Shrimp + 6 oz Whole Wheat Penne + 4 oz Roasted Veg Medley + 1 cup Marinara + .25 oz Parmesan. Verified via Add-to-Cart gate.</v>
      </c>
      <c r="F28" s="6" t="n">
        <f aca="false">VLOOKUP(C28,'Meal Library'!$A$2:$I$237,4,FALSE())</f>
        <v>680</v>
      </c>
      <c r="G28" s="6" t="n">
        <f aca="false">VLOOKUP(C28,'Meal Library'!$A$2:$I$237,5,FALSE())</f>
        <v>40</v>
      </c>
      <c r="H28" s="6" t="n">
        <f aca="false">VLOOKUP(C28,'Meal Library'!$A$2:$I$237,6,FALSE())</f>
        <v>82</v>
      </c>
      <c r="I28" s="6" t="n">
        <f aca="false">VLOOKUP(C28,'Meal Library'!$A$2:$I$237,7,FALSE())</f>
        <v>25</v>
      </c>
    </row>
    <row r="29" customFormat="false" ht="15" hidden="false" customHeight="false" outlineLevel="0" collapsed="false">
      <c r="A29" s="7"/>
      <c r="B29" s="7" t="s">
        <v>782</v>
      </c>
      <c r="C29" s="6" t="n">
        <v>90</v>
      </c>
      <c r="D29" s="7" t="str">
        <f aca="false">VLOOKUP(C29,'Meal Library'!$A$2:$I$237,2,FALSE())</f>
        <v>The Cubano</v>
      </c>
      <c r="E29" s="7" t="str">
        <f aca="false">VLOOKUP(C29,'Meal Library'!$A$2:$I$237,9,FALSE())</f>
        <v>Cubano Sandwich (single-option dish)</v>
      </c>
      <c r="F29" s="6" t="n">
        <f aca="false">VLOOKUP(C29,'Meal Library'!$A$2:$I$237,4,FALSE())</f>
        <v>610</v>
      </c>
      <c r="G29" s="6" t="n">
        <f aca="false">VLOOKUP(C29,'Meal Library'!$A$2:$I$237,5,FALSE())</f>
        <v>49</v>
      </c>
      <c r="H29" s="6" t="n">
        <f aca="false">VLOOKUP(C29,'Meal Library'!$A$2:$I$237,6,FALSE())</f>
        <v>78</v>
      </c>
      <c r="I29" s="6" t="n">
        <f aca="false">VLOOKUP(C29,'Meal Library'!$A$2:$I$237,7,FALSE())</f>
        <v>14</v>
      </c>
    </row>
    <row r="30" customFormat="false" ht="23.85" hidden="false" customHeight="false" outlineLevel="0" collapsed="false">
      <c r="A30" s="7"/>
      <c r="B30" s="7" t="s">
        <v>783</v>
      </c>
      <c r="C30" s="6" t="n">
        <v>52</v>
      </c>
      <c r="D30" s="7" t="str">
        <f aca="false">VLOOKUP(C30,'Meal Library'!$A$2:$I$237,2,FALSE())</f>
        <v>Turkey Chili w/ Zucchini + Cheese</v>
      </c>
      <c r="E30" s="7" t="str">
        <f aca="false">VLOOKUP(C30,'Meal Library'!$A$2:$I$237,9,FALSE())</f>
        <v>6 oz Turkey Chili + 6 oz Roasted Garlic Zucchini + cheese. Verified via Add-to-Cart gate.</v>
      </c>
      <c r="F30" s="6" t="n">
        <f aca="false">VLOOKUP(C30,'Meal Library'!$A$2:$I$237,4,FALSE())</f>
        <v>330</v>
      </c>
      <c r="G30" s="6" t="n">
        <f aca="false">VLOOKUP(C30,'Meal Library'!$A$2:$I$237,5,FALSE())</f>
        <v>22</v>
      </c>
      <c r="H30" s="6" t="n">
        <f aca="false">VLOOKUP(C30,'Meal Library'!$A$2:$I$237,6,FALSE())</f>
        <v>24</v>
      </c>
      <c r="I30" s="6" t="n">
        <f aca="false">VLOOKUP(C30,'Meal Library'!$A$2:$I$237,7,FALSE())</f>
        <v>16</v>
      </c>
    </row>
    <row r="31" customFormat="false" ht="15" hidden="false" customHeight="false" outlineLevel="0" collapsed="false">
      <c r="A31" s="7"/>
      <c r="B31" s="7" t="s">
        <v>784</v>
      </c>
      <c r="C31" s="6" t="n">
        <v>619</v>
      </c>
      <c r="D31" s="7" t="str">
        <f aca="false">VLOOKUP(C31,'Meal Library'!$A$2:$I$237,2,FALSE())</f>
        <v>CM Cajun Shrimp (4oz)</v>
      </c>
      <c r="E31" s="7" t="str">
        <f aca="false">VLOOKUP(C31,'Meal Library'!$A$2:$I$237,9,FALSE())</f>
        <v>4 oz Cajun Shrimp from Customized Meals</v>
      </c>
      <c r="F31" s="6" t="n">
        <f aca="false">VLOOKUP(C31,'Meal Library'!$A$2:$I$237,4,FALSE())</f>
        <v>140</v>
      </c>
      <c r="G31" s="6" t="n">
        <f aca="false">VLOOKUP(C31,'Meal Library'!$A$2:$I$237,5,FALSE())</f>
        <v>15</v>
      </c>
      <c r="H31" s="6" t="n">
        <f aca="false">VLOOKUP(C31,'Meal Library'!$A$2:$I$237,6,FALSE())</f>
        <v>1</v>
      </c>
      <c r="I31" s="6" t="n">
        <f aca="false">VLOOKUP(C31,'Meal Library'!$A$2:$I$237,7,FALSE())</f>
        <v>8</v>
      </c>
    </row>
    <row r="32" customFormat="false" ht="15" hidden="false" customHeight="false" outlineLevel="0" collapsed="false">
      <c r="A32" s="10" t="s">
        <v>794</v>
      </c>
      <c r="B32" s="10" t="s">
        <v>845</v>
      </c>
      <c r="C32" s="10"/>
      <c r="D32" s="10"/>
      <c r="E32" s="10"/>
      <c r="F32" s="10" t="n">
        <f aca="false">SUM(F28:F31)</f>
        <v>1760</v>
      </c>
      <c r="G32" s="10" t="n">
        <f aca="false">SUM(G28:G31)</f>
        <v>126</v>
      </c>
      <c r="H32" s="10" t="n">
        <f aca="false">SUM(H28:H31)</f>
        <v>185</v>
      </c>
      <c r="I32" s="10" t="n">
        <f aca="false">SUM(I28:I31)</f>
        <v>63</v>
      </c>
    </row>
    <row r="34" customFormat="false" ht="23.85" hidden="false" customHeight="false" outlineLevel="0" collapsed="false">
      <c r="A34" s="7" t="s">
        <v>795</v>
      </c>
      <c r="B34" s="7" t="s">
        <v>781</v>
      </c>
      <c r="C34" s="6" t="n">
        <v>312</v>
      </c>
      <c r="D34" s="7" t="str">
        <f aca="false">VLOOKUP(C34,'Meal Library'!$A$2:$I$237,2,FALSE())</f>
        <v>BYO: Chicken Tikka + Brown Rice + Cauliflower Rice</v>
      </c>
      <c r="E34" s="7" t="str">
        <f aca="false">VLOOKUP(C34,'Meal Library'!$A$2:$I$237,9,FALSE())</f>
        <v>6 oz Chicken Tikka + 4 oz Brown Rice + 1 cup Lime and Scallion Cauliflower Rice</v>
      </c>
      <c r="F34" s="6" t="n">
        <f aca="false">VLOOKUP(C34,'Meal Library'!$A$2:$I$237,4,FALSE())</f>
        <v>615</v>
      </c>
      <c r="G34" s="6" t="n">
        <f aca="false">VLOOKUP(C34,'Meal Library'!$A$2:$I$237,5,FALSE())</f>
        <v>62</v>
      </c>
      <c r="H34" s="6" t="n">
        <f aca="false">VLOOKUP(C34,'Meal Library'!$A$2:$I$237,6,FALSE())</f>
        <v>53</v>
      </c>
      <c r="I34" s="6" t="n">
        <f aca="false">VLOOKUP(C34,'Meal Library'!$A$2:$I$237,7,FALSE())</f>
        <v>21</v>
      </c>
    </row>
    <row r="35" customFormat="false" ht="23.85" hidden="false" customHeight="false" outlineLevel="0" collapsed="false">
      <c r="A35" s="7"/>
      <c r="B35" s="7" t="s">
        <v>782</v>
      </c>
      <c r="C35" s="6" t="n">
        <v>27</v>
      </c>
      <c r="D35" s="7" t="str">
        <f aca="false">VLOOKUP(C35,'Meal Library'!$A$2:$I$237,2,FALSE())</f>
        <v>Chicken Fajitas</v>
      </c>
      <c r="E35" s="7" t="str">
        <f aca="false">VLOOKUP(C35,'Meal Library'!$A$2:$I$237,9,FALSE())</f>
        <v>6 oz Chicken Fajitas + 6 oz White Rice + sauce. Verified via Add-to-Cart gate.</v>
      </c>
      <c r="F35" s="6" t="n">
        <f aca="false">VLOOKUP(C35,'Meal Library'!$A$2:$I$237,4,FALSE())</f>
        <v>560</v>
      </c>
      <c r="G35" s="6" t="n">
        <f aca="false">VLOOKUP(C35,'Meal Library'!$A$2:$I$237,5,FALSE())</f>
        <v>41</v>
      </c>
      <c r="H35" s="6" t="n">
        <f aca="false">VLOOKUP(C35,'Meal Library'!$A$2:$I$237,6,FALSE())</f>
        <v>57</v>
      </c>
      <c r="I35" s="6" t="n">
        <f aca="false">VLOOKUP(C35,'Meal Library'!$A$2:$I$237,7,FALSE())</f>
        <v>17</v>
      </c>
    </row>
    <row r="36" customFormat="false" ht="15" hidden="false" customHeight="false" outlineLevel="0" collapsed="false">
      <c r="A36" s="7"/>
      <c r="B36" s="7" t="s">
        <v>783</v>
      </c>
      <c r="C36" s="6" t="n">
        <v>68</v>
      </c>
      <c r="D36" s="7" t="str">
        <f aca="false">VLOOKUP(C36,'Meal Library'!$A$2:$I$237,2,FALSE())</f>
        <v>Turkey Chili on Banza Pasta</v>
      </c>
      <c r="E36" s="7" t="str">
        <f aca="false">VLOOKUP(C36,'Meal Library'!$A$2:$I$237,9,FALSE())</f>
        <v>6 oz Turkey Chili + 6 oz Banza Pasta + Cheddar Cheese</v>
      </c>
      <c r="F36" s="6" t="n">
        <f aca="false">VLOOKUP(C36,'Meal Library'!$A$2:$I$237,4,FALSE())</f>
        <v>540</v>
      </c>
      <c r="G36" s="6" t="n">
        <f aca="false">VLOOKUP(C36,'Meal Library'!$A$2:$I$237,5,FALSE())</f>
        <v>37</v>
      </c>
      <c r="H36" s="6" t="n">
        <f aca="false">VLOOKUP(C36,'Meal Library'!$A$2:$I$237,6,FALSE())</f>
        <v>71</v>
      </c>
      <c r="I36" s="6" t="n">
        <f aca="false">VLOOKUP(C36,'Meal Library'!$A$2:$I$237,7,FALSE())</f>
        <v>15</v>
      </c>
    </row>
    <row r="37" customFormat="false" ht="23.85" hidden="false" customHeight="false" outlineLevel="0" collapsed="false">
      <c r="A37" s="7"/>
      <c r="B37" s="7" t="s">
        <v>784</v>
      </c>
      <c r="C37" s="6" t="n">
        <v>664</v>
      </c>
      <c r="D37" s="7" t="str">
        <f aca="false">VLOOKUP(C37,'Meal Library'!$A$2:$I$237,2,FALSE())</f>
        <v>CM Garlic Bok Choy with Mushroom (4oz)</v>
      </c>
      <c r="E37" s="7" t="str">
        <f aca="false">VLOOKUP(C37,'Meal Library'!$A$2:$I$237,9,FALSE())</f>
        <v>4 oz Garlic Bok Choy with Mushroom from Customized Meals</v>
      </c>
      <c r="F37" s="6" t="n">
        <f aca="false">VLOOKUP(C37,'Meal Library'!$A$2:$I$237,4,FALSE())</f>
        <v>45</v>
      </c>
      <c r="G37" s="6" t="n">
        <f aca="false">VLOOKUP(C37,'Meal Library'!$A$2:$I$237,5,FALSE())</f>
        <v>2</v>
      </c>
      <c r="H37" s="6" t="n">
        <f aca="false">VLOOKUP(C37,'Meal Library'!$A$2:$I$237,6,FALSE())</f>
        <v>4</v>
      </c>
      <c r="I37" s="6" t="n">
        <f aca="false">VLOOKUP(C37,'Meal Library'!$A$2:$I$237,7,FALSE())</f>
        <v>3</v>
      </c>
    </row>
    <row r="38" customFormat="false" ht="15" hidden="false" customHeight="false" outlineLevel="0" collapsed="false">
      <c r="A38" s="10" t="s">
        <v>795</v>
      </c>
      <c r="B38" s="10" t="s">
        <v>845</v>
      </c>
      <c r="C38" s="10"/>
      <c r="D38" s="10"/>
      <c r="E38" s="10"/>
      <c r="F38" s="10" t="n">
        <f aca="false">SUM(F34:F37)</f>
        <v>1760</v>
      </c>
      <c r="G38" s="10" t="n">
        <f aca="false">SUM(G34:G37)</f>
        <v>142</v>
      </c>
      <c r="H38" s="10" t="n">
        <f aca="false">SUM(H34:H37)</f>
        <v>185</v>
      </c>
      <c r="I38" s="10" t="n">
        <f aca="false">SUM(I34:I37)</f>
        <v>56</v>
      </c>
    </row>
    <row r="40" customFormat="false" ht="35.05" hidden="false" customHeight="false" outlineLevel="0" collapsed="false">
      <c r="A40" s="13" t="s">
        <v>796</v>
      </c>
      <c r="B40" s="13" t="s">
        <v>781</v>
      </c>
      <c r="C40" s="14" t="n">
        <v>105</v>
      </c>
      <c r="D40" s="13" t="str">
        <f aca="false">VLOOKUP(C40,'Meal Library'!$A$2:$I$237,2,FALSE())</f>
        <v>Hainan Chicken w/ Rice + Scallion</v>
      </c>
      <c r="E40" s="13" t="str">
        <f aca="false">VLOOKUP(C40,'Meal Library'!$A$2:$I$237,9,FALSE())</f>
        <v>6 oz Sousvide Chicken Breast + 6 oz White Rice + 6 oz Broccoli + 2 tbsp Ginger Scallion Sauce. Verified via Add-to-Cart gate.</v>
      </c>
      <c r="F40" s="14" t="n">
        <f aca="false">VLOOKUP(C40,'Meal Library'!$A$2:$I$237,4,FALSE())</f>
        <v>790</v>
      </c>
      <c r="G40" s="14" t="n">
        <f aca="false">VLOOKUP(C40,'Meal Library'!$A$2:$I$237,5,FALSE())</f>
        <v>61</v>
      </c>
      <c r="H40" s="14" t="n">
        <f aca="false">VLOOKUP(C40,'Meal Library'!$A$2:$I$237,6,FALSE())</f>
        <v>61</v>
      </c>
      <c r="I40" s="14" t="n">
        <f aca="false">VLOOKUP(C40,'Meal Library'!$A$2:$I$237,7,FALSE())</f>
        <v>34</v>
      </c>
    </row>
    <row r="41" customFormat="false" ht="23.85" hidden="false" customHeight="false" outlineLevel="0" collapsed="false">
      <c r="A41" s="13"/>
      <c r="B41" s="13" t="s">
        <v>782</v>
      </c>
      <c r="C41" s="14" t="n">
        <v>82</v>
      </c>
      <c r="D41" s="13" t="str">
        <f aca="false">VLOOKUP(C41,'Meal Library'!$A$2:$I$237,2,FALSE())</f>
        <v>Mediterranean Pesto Pasta Salad</v>
      </c>
      <c r="E41" s="13" t="str">
        <f aca="false">VLOOKUP(C41,'Meal Library'!$A$2:$I$237,9,FALSE())</f>
        <v>6 oz Sous vide Chicken Breast + Mediterranean Pesto Pasta. Verified via Add-to-Cart gate.</v>
      </c>
      <c r="F41" s="14" t="n">
        <f aca="false">VLOOKUP(C41,'Meal Library'!$A$2:$I$237,4,FALSE())</f>
        <v>890</v>
      </c>
      <c r="G41" s="14" t="n">
        <f aca="false">VLOOKUP(C41,'Meal Library'!$A$2:$I$237,5,FALSE())</f>
        <v>72</v>
      </c>
      <c r="H41" s="14" t="n">
        <f aca="false">VLOOKUP(C41,'Meal Library'!$A$2:$I$237,6,FALSE())</f>
        <v>71</v>
      </c>
      <c r="I41" s="14" t="n">
        <f aca="false">VLOOKUP(C41,'Meal Library'!$A$2:$I$237,7,FALSE())</f>
        <v>39</v>
      </c>
    </row>
    <row r="42" customFormat="false" ht="35.05" hidden="false" customHeight="false" outlineLevel="0" collapsed="false">
      <c r="A42" s="13"/>
      <c r="B42" s="13" t="s">
        <v>783</v>
      </c>
      <c r="C42" s="14" t="n">
        <v>42</v>
      </c>
      <c r="D42" s="13" t="str">
        <f aca="false">VLOOKUP(C42,'Meal Library'!$A$2:$I$237,2,FALSE())</f>
        <v>Banza Pasta Smoked Paprika Chicken</v>
      </c>
      <c r="E42" s="13" t="str">
        <f aca="false">VLOOKUP(C42,'Meal Library'!$A$2:$I$237,9,FALSE())</f>
        <v>4 oz Smoked Paprika Chicken Thigh + 6 oz Banza Chickpea Pasta + 1 cup Creamy Cashew Sauce + 1 tbsp Cheddar Cheese. Verified via Add-to-Cart gate.</v>
      </c>
      <c r="F42" s="14" t="n">
        <f aca="false">VLOOKUP(C42,'Meal Library'!$A$2:$I$237,4,FALSE())</f>
        <v>550</v>
      </c>
      <c r="G42" s="14" t="n">
        <f aca="false">VLOOKUP(C42,'Meal Library'!$A$2:$I$237,5,FALSE())</f>
        <v>47</v>
      </c>
      <c r="H42" s="14" t="n">
        <f aca="false">VLOOKUP(C42,'Meal Library'!$A$2:$I$237,6,FALSE())</f>
        <v>56</v>
      </c>
      <c r="I42" s="14" t="n">
        <f aca="false">VLOOKUP(C42,'Meal Library'!$A$2:$I$237,7,FALSE())</f>
        <v>17</v>
      </c>
    </row>
    <row r="43" customFormat="false" ht="23.85" hidden="false" customHeight="false" outlineLevel="0" collapsed="false">
      <c r="A43" s="13"/>
      <c r="B43" s="13" t="s">
        <v>784</v>
      </c>
      <c r="C43" s="14" t="n">
        <v>231</v>
      </c>
      <c r="D43" s="13" t="str">
        <f aca="false">VLOOKUP(C43,'Meal Library'!$A$2:$I$237,2,FALSE())</f>
        <v>Apple (1 cup)</v>
      </c>
      <c r="E43" s="13" t="str">
        <f aca="false">VLOOKUP(C43,'Meal Library'!$A$2:$I$237,9,FALSE())</f>
        <v>1 Cup sliced Apple from the Fruits menu. Verified via Add-to-Cart gate at localfoodz.co/menu/fruits.</v>
      </c>
      <c r="F43" s="14" t="n">
        <f aca="false">VLOOKUP(C43,'Meal Library'!$A$2:$I$237,4,FALSE())</f>
        <v>90</v>
      </c>
      <c r="G43" s="14" t="n">
        <f aca="false">VLOOKUP(C43,'Meal Library'!$A$2:$I$237,5,FALSE())</f>
        <v>0</v>
      </c>
      <c r="H43" s="14" t="n">
        <f aca="false">VLOOKUP(C43,'Meal Library'!$A$2:$I$237,6,FALSE())</f>
        <v>25</v>
      </c>
      <c r="I43" s="14" t="n">
        <f aca="false">VLOOKUP(C43,'Meal Library'!$A$2:$I$237,7,FALSE())</f>
        <v>0</v>
      </c>
    </row>
    <row r="44" customFormat="false" ht="23.85" hidden="false" customHeight="false" outlineLevel="0" collapsed="false">
      <c r="A44" s="13"/>
      <c r="B44" s="13" t="s">
        <v>785</v>
      </c>
      <c r="C44" s="14" t="n">
        <v>8031</v>
      </c>
      <c r="D44" s="13" t="str">
        <f aca="false">VLOOKUP(C44,'Meal Library'!$A$2:$I$237,2,FALSE())</f>
        <v>Custom LF Combo: 4 oz Sousvide Chicken Thigh + 8 oz White Rice</v>
      </c>
      <c r="E44" s="13" t="str">
        <f aca="false">VLOOKUP(C44,'Meal Library'!$A$2:$I$237,9,FALSE())</f>
        <v>4 oz Sousvide Chicken Thigh + 8 oz White Rice  (build via Customized Meals on localfoodz.co)</v>
      </c>
      <c r="F44" s="14" t="n">
        <f aca="false">VLOOKUP(C44,'Meal Library'!$A$2:$I$237,4,FALSE())</f>
        <v>510</v>
      </c>
      <c r="G44" s="14" t="n">
        <f aca="false">VLOOKUP(C44,'Meal Library'!$A$2:$I$237,5,FALSE())</f>
        <v>34</v>
      </c>
      <c r="H44" s="14" t="n">
        <f aca="false">VLOOKUP(C44,'Meal Library'!$A$2:$I$237,6,FALSE())</f>
        <v>65</v>
      </c>
      <c r="I44" s="14" t="n">
        <f aca="false">VLOOKUP(C44,'Meal Library'!$A$2:$I$237,7,FALSE())</f>
        <v>9</v>
      </c>
    </row>
    <row r="45" customFormat="false" ht="15" hidden="false" customHeight="false" outlineLevel="0" collapsed="false">
      <c r="A45" s="10" t="s">
        <v>796</v>
      </c>
      <c r="B45" s="10" t="s">
        <v>835</v>
      </c>
      <c r="C45" s="10"/>
      <c r="D45" s="10"/>
      <c r="E45" s="10"/>
      <c r="F45" s="10" t="n">
        <f aca="false">SUM(F40:F44)</f>
        <v>2830</v>
      </c>
      <c r="G45" s="10" t="n">
        <f aca="false">SUM(G40:G44)</f>
        <v>214</v>
      </c>
      <c r="H45" s="10" t="n">
        <f aca="false">SUM(H40:H44)</f>
        <v>278</v>
      </c>
      <c r="I45" s="10" t="n">
        <f aca="false">SUM(I40:I44)</f>
        <v>99</v>
      </c>
    </row>
    <row r="47" customFormat="false" ht="15" hidden="false" customHeight="false" outlineLevel="0" collapsed="false">
      <c r="A47" s="11"/>
      <c r="B47" s="11" t="s">
        <v>836</v>
      </c>
      <c r="C47" s="11"/>
      <c r="D47" s="11"/>
      <c r="E47" s="11"/>
      <c r="F47" s="11" t="n">
        <f aca="false">AVERAGE(F8,F14,F20,F26,F32,F38)</f>
        <v>1733.33333333333</v>
      </c>
      <c r="G47" s="11" t="n">
        <f aca="false">AVERAGE(G8,G14,G20,G26,G32,G38)</f>
        <v>135.166666666667</v>
      </c>
      <c r="H47" s="11" t="n">
        <f aca="false">AVERAGE(H8,H14,H20,H26,H32,H38)</f>
        <v>179.833333333333</v>
      </c>
      <c r="I47" s="11" t="n">
        <f aca="false">AVERAGE(I8,I14,I20,I26,I32,I38)</f>
        <v>60.25</v>
      </c>
    </row>
    <row r="48" customFormat="false" ht="15" hidden="false" customHeight="false" outlineLevel="0" collapsed="false">
      <c r="A48" s="15"/>
      <c r="B48" s="15" t="s">
        <v>837</v>
      </c>
      <c r="C48" s="15"/>
      <c r="D48" s="15"/>
      <c r="E48" s="15"/>
      <c r="F48" s="15" t="n">
        <f aca="false">F45</f>
        <v>2830</v>
      </c>
      <c r="G48" s="15" t="n">
        <f aca="false">G45</f>
        <v>214</v>
      </c>
      <c r="H48" s="15" t="n">
        <f aca="false">H45</f>
        <v>278</v>
      </c>
      <c r="I48" s="15" t="n">
        <f aca="false">I45</f>
        <v>99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846</v>
      </c>
      <c r="C1" s="9" t="s">
        <v>847</v>
      </c>
      <c r="F1" s="9" t="s">
        <v>848</v>
      </c>
    </row>
    <row r="2" customFormat="false" ht="15" hidden="false" customHeight="false" outlineLevel="0" collapsed="false">
      <c r="A2" s="12" t="s">
        <v>833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35.05" hidden="false" customHeight="false" outlineLevel="0" collapsed="false">
      <c r="A5" s="7" t="s">
        <v>780</v>
      </c>
      <c r="B5" s="7" t="s">
        <v>781</v>
      </c>
      <c r="C5" s="6" t="n">
        <v>107</v>
      </c>
      <c r="D5" s="7" t="str">
        <f aca="false">VLOOKUP(C5,'Meal Library'!$A$2:$I$237,2,FALSE())</f>
        <v>Teriyaki Bowl</v>
      </c>
      <c r="E5" s="7" t="str">
        <f aca="false">VLOOKUP(C5,'Meal Library'!$A$2:$I$237,9,FALSE())</f>
        <v>6 oz Chicken Teriyaki + 6 oz Brown Rice + 6 oz Roasted Veg Medley + 2 tbsp Garlic Ginger Glaze. Verified via Add-to-Cart gate.</v>
      </c>
      <c r="F5" s="6" t="n">
        <f aca="false">VLOOKUP(C5,'Meal Library'!$A$2:$I$237,4,FALSE())</f>
        <v>650</v>
      </c>
      <c r="G5" s="6" t="n">
        <f aca="false">VLOOKUP(C5,'Meal Library'!$A$2:$I$237,5,FALSE())</f>
        <v>45</v>
      </c>
      <c r="H5" s="6" t="n">
        <f aca="false">VLOOKUP(C5,'Meal Library'!$A$2:$I$237,6,FALSE())</f>
        <v>79</v>
      </c>
      <c r="I5" s="6" t="n">
        <f aca="false">VLOOKUP(C5,'Meal Library'!$A$2:$I$237,7,FALSE())</f>
        <v>20</v>
      </c>
    </row>
    <row r="6" customFormat="false" ht="35.05" hidden="false" customHeight="false" outlineLevel="0" collapsed="false">
      <c r="A6" s="7"/>
      <c r="B6" s="7" t="s">
        <v>782</v>
      </c>
      <c r="C6" s="6" t="n">
        <v>128</v>
      </c>
      <c r="D6" s="7" t="str">
        <f aca="false">VLOOKUP(C6,'Meal Library'!$A$2:$I$237,2,FALSE())</f>
        <v>Build-Your-Own Pasta Bowl</v>
      </c>
      <c r="E6" s="7" t="str">
        <f aca="false">VLOOKUP(C6,'Meal Library'!$A$2:$I$237,9,FALSE())</f>
        <v>6 oz Smoked Paprika Chicken Breast + 6 oz Whole Wheat Penne Pasta + 6 oz Broccoli + 4 tbsp Red Bell Pepper Sauce + 2 tbsp Cheddar. Verified via Add-to-Cart gate.</v>
      </c>
      <c r="F6" s="6" t="n">
        <f aca="false">VLOOKUP(C6,'Meal Library'!$A$2:$I$237,4,FALSE())</f>
        <v>650</v>
      </c>
      <c r="G6" s="6" t="n">
        <f aca="false">VLOOKUP(C6,'Meal Library'!$A$2:$I$237,5,FALSE())</f>
        <v>69</v>
      </c>
      <c r="H6" s="6" t="n">
        <f aca="false">VLOOKUP(C6,'Meal Library'!$A$2:$I$237,6,FALSE())</f>
        <v>68</v>
      </c>
      <c r="I6" s="6" t="n">
        <f aca="false">VLOOKUP(C6,'Meal Library'!$A$2:$I$237,7,FALSE())</f>
        <v>16</v>
      </c>
    </row>
    <row r="7" customFormat="false" ht="23.85" hidden="false" customHeight="false" outlineLevel="0" collapsed="false">
      <c r="A7" s="7"/>
      <c r="B7" s="7" t="s">
        <v>783</v>
      </c>
      <c r="C7" s="6" t="n">
        <v>670</v>
      </c>
      <c r="D7" s="7" t="str">
        <f aca="false">VLOOKUP(C7,'Meal Library'!$A$2:$I$237,2,FALSE())</f>
        <v>CM Creamy Cauliflower Rice Grits (1 cup)</v>
      </c>
      <c r="E7" s="7" t="str">
        <f aca="false">VLOOKUP(C7,'Meal Library'!$A$2:$I$237,9,FALSE())</f>
        <v>1 cup Creamy Cauliflower Rice Grits from Customized Meals</v>
      </c>
      <c r="F7" s="6" t="n">
        <f aca="false">VLOOKUP(C7,'Meal Library'!$A$2:$I$237,4,FALSE())</f>
        <v>270</v>
      </c>
      <c r="G7" s="6" t="n">
        <f aca="false">VLOOKUP(C7,'Meal Library'!$A$2:$I$237,5,FALSE())</f>
        <v>9</v>
      </c>
      <c r="H7" s="6" t="n">
        <f aca="false">VLOOKUP(C7,'Meal Library'!$A$2:$I$237,6,FALSE())</f>
        <v>8</v>
      </c>
      <c r="I7" s="6" t="n">
        <f aca="false">VLOOKUP(C7,'Meal Library'!$A$2:$I$237,7,FALSE())</f>
        <v>23</v>
      </c>
    </row>
    <row r="8" customFormat="false" ht="15" hidden="false" customHeight="false" outlineLevel="0" collapsed="false">
      <c r="A8" s="7"/>
      <c r="B8" s="7" t="s">
        <v>784</v>
      </c>
      <c r="C8" s="6" t="n">
        <v>95</v>
      </c>
      <c r="D8" s="7" t="str">
        <f aca="false">VLOOKUP(C8,'Meal Library'!$A$2:$I$237,2,FALSE())</f>
        <v>Edamame</v>
      </c>
      <c r="E8" s="7" t="str">
        <f aca="false">VLOOKUP(C8,'Meal Library'!$A$2:$I$237,9,FALSE())</f>
        <v>Edamame (single-option dish)</v>
      </c>
      <c r="F8" s="6" t="n">
        <f aca="false">VLOOKUP(C8,'Meal Library'!$A$2:$I$237,4,FALSE())</f>
        <v>190</v>
      </c>
      <c r="G8" s="6" t="n">
        <f aca="false">VLOOKUP(C8,'Meal Library'!$A$2:$I$237,5,FALSE())</f>
        <v>18</v>
      </c>
      <c r="H8" s="6" t="n">
        <f aca="false">VLOOKUP(C8,'Meal Library'!$A$2:$I$237,6,FALSE())</f>
        <v>14</v>
      </c>
      <c r="I8" s="6" t="n">
        <f aca="false">VLOOKUP(C8,'Meal Library'!$A$2:$I$237,7,FALSE())</f>
        <v>8</v>
      </c>
    </row>
    <row r="9" customFormat="false" ht="15" hidden="false" customHeight="false" outlineLevel="0" collapsed="false">
      <c r="A9" s="7"/>
      <c r="B9" s="7" t="s">
        <v>785</v>
      </c>
      <c r="C9" s="6" t="n">
        <v>655</v>
      </c>
      <c r="D9" s="7" t="str">
        <f aca="false">VLOOKUP(C9,'Meal Library'!$A$2:$I$237,2,FALSE())</f>
        <v>CM Broccoli (4oz)</v>
      </c>
      <c r="E9" s="7" t="str">
        <f aca="false">VLOOKUP(C9,'Meal Library'!$A$2:$I$237,9,FALSE())</f>
        <v>4 oz Broccoli from Customized Meals</v>
      </c>
      <c r="F9" s="6" t="n">
        <f aca="false">VLOOKUP(C9,'Meal Library'!$A$2:$I$237,4,FALSE())</f>
        <v>40</v>
      </c>
      <c r="G9" s="6" t="n">
        <f aca="false">VLOOKUP(C9,'Meal Library'!$A$2:$I$237,5,FALSE())</f>
        <v>3</v>
      </c>
      <c r="H9" s="6" t="n">
        <f aca="false">VLOOKUP(C9,'Meal Library'!$A$2:$I$237,6,FALSE())</f>
        <v>8</v>
      </c>
      <c r="I9" s="6" t="n">
        <f aca="false">VLOOKUP(C9,'Meal Library'!$A$2:$I$237,7,FALSE())</f>
        <v>0</v>
      </c>
    </row>
    <row r="10" customFormat="false" ht="15" hidden="false" customHeight="false" outlineLevel="0" collapsed="false">
      <c r="A10" s="10" t="s">
        <v>780</v>
      </c>
      <c r="B10" s="10" t="s">
        <v>849</v>
      </c>
      <c r="C10" s="10"/>
      <c r="D10" s="10"/>
      <c r="E10" s="10"/>
      <c r="F10" s="10" t="n">
        <f aca="false">SUM(F5:F9)</f>
        <v>1800</v>
      </c>
      <c r="G10" s="10" t="n">
        <f aca="false">SUM(G5:G9)</f>
        <v>144</v>
      </c>
      <c r="H10" s="10" t="n">
        <f aca="false">SUM(H5:H9)</f>
        <v>177</v>
      </c>
      <c r="I10" s="10" t="n">
        <f aca="false">SUM(I5:I9)</f>
        <v>67</v>
      </c>
    </row>
    <row r="12" customFormat="false" ht="23.85" hidden="false" customHeight="false" outlineLevel="0" collapsed="false">
      <c r="A12" s="7" t="s">
        <v>790</v>
      </c>
      <c r="B12" s="7" t="s">
        <v>781</v>
      </c>
      <c r="C12" s="6" t="n">
        <v>312</v>
      </c>
      <c r="D12" s="7" t="str">
        <f aca="false">VLOOKUP(C12,'Meal Library'!$A$2:$I$237,2,FALSE())</f>
        <v>BYO: Chicken Tikka + Brown Rice + Cauliflower Rice</v>
      </c>
      <c r="E12" s="7" t="str">
        <f aca="false">VLOOKUP(C12,'Meal Library'!$A$2:$I$237,9,FALSE())</f>
        <v>6 oz Chicken Tikka + 4 oz Brown Rice + 1 cup Lime and Scallion Cauliflower Rice</v>
      </c>
      <c r="F12" s="6" t="n">
        <f aca="false">VLOOKUP(C12,'Meal Library'!$A$2:$I$237,4,FALSE())</f>
        <v>615</v>
      </c>
      <c r="G12" s="6" t="n">
        <f aca="false">VLOOKUP(C12,'Meal Library'!$A$2:$I$237,5,FALSE())</f>
        <v>62</v>
      </c>
      <c r="H12" s="6" t="n">
        <f aca="false">VLOOKUP(C12,'Meal Library'!$A$2:$I$237,6,FALSE())</f>
        <v>53</v>
      </c>
      <c r="I12" s="6" t="n">
        <f aca="false">VLOOKUP(C12,'Meal Library'!$A$2:$I$237,7,FALSE())</f>
        <v>21</v>
      </c>
    </row>
    <row r="13" customFormat="false" ht="35.05" hidden="false" customHeight="false" outlineLevel="0" collapsed="false">
      <c r="A13" s="7"/>
      <c r="B13" s="7" t="s">
        <v>782</v>
      </c>
      <c r="C13" s="6" t="n">
        <v>64</v>
      </c>
      <c r="D13" s="7" t="str">
        <f aca="false">VLOOKUP(C13,'Meal Library'!$A$2:$I$237,2,FALSE())</f>
        <v>Shrimp &amp; Veg Pasta Marinara</v>
      </c>
      <c r="E13" s="7" t="str">
        <f aca="false">VLOOKUP(C13,'Meal Library'!$A$2:$I$237,9,FALSE())</f>
        <v>6 oz Cajun Shrimp + 6 oz Whole Wheat Penne + 4 oz Roasted Veg Medley + 1 cup Marinara + .25 oz Parmesan. Verified via Add-to-Cart gate.</v>
      </c>
      <c r="F13" s="6" t="n">
        <f aca="false">VLOOKUP(C13,'Meal Library'!$A$2:$I$237,4,FALSE())</f>
        <v>680</v>
      </c>
      <c r="G13" s="6" t="n">
        <f aca="false">VLOOKUP(C13,'Meal Library'!$A$2:$I$237,5,FALSE())</f>
        <v>40</v>
      </c>
      <c r="H13" s="6" t="n">
        <f aca="false">VLOOKUP(C13,'Meal Library'!$A$2:$I$237,6,FALSE())</f>
        <v>82</v>
      </c>
      <c r="I13" s="6" t="n">
        <f aca="false">VLOOKUP(C13,'Meal Library'!$A$2:$I$237,7,FALSE())</f>
        <v>25</v>
      </c>
    </row>
    <row r="14" customFormat="false" ht="15" hidden="false" customHeight="false" outlineLevel="0" collapsed="false">
      <c r="A14" s="7"/>
      <c r="B14" s="7" t="s">
        <v>783</v>
      </c>
      <c r="C14" s="6" t="n">
        <v>59</v>
      </c>
      <c r="D14" s="7" t="str">
        <f aca="false">VLOOKUP(C14,'Meal Library'!$A$2:$I$237,2,FALSE())</f>
        <v>Shrimp Salsa Rossa</v>
      </c>
      <c r="E14" s="7" t="str">
        <f aca="false">VLOOKUP(C14,'Meal Library'!$A$2:$I$237,9,FALSE())</f>
        <v>Shrimp Salsa Rossa (single-option dish)</v>
      </c>
      <c r="F14" s="6" t="n">
        <f aca="false">VLOOKUP(C14,'Meal Library'!$A$2:$I$237,4,FALSE())</f>
        <v>360</v>
      </c>
      <c r="G14" s="6" t="n">
        <f aca="false">VLOOKUP(C14,'Meal Library'!$A$2:$I$237,5,FALSE())</f>
        <v>24</v>
      </c>
      <c r="H14" s="6" t="n">
        <f aca="false">VLOOKUP(C14,'Meal Library'!$A$2:$I$237,6,FALSE())</f>
        <v>40</v>
      </c>
      <c r="I14" s="6" t="n">
        <f aca="false">VLOOKUP(C14,'Meal Library'!$A$2:$I$237,7,FALSE())</f>
        <v>13</v>
      </c>
    </row>
    <row r="15" customFormat="false" ht="15" hidden="false" customHeight="false" outlineLevel="0" collapsed="false">
      <c r="A15" s="7"/>
      <c r="B15" s="7" t="s">
        <v>784</v>
      </c>
      <c r="C15" s="6" t="n">
        <v>657</v>
      </c>
      <c r="D15" s="7" t="str">
        <f aca="false">VLOOKUP(C15,'Meal Library'!$A$2:$I$237,2,FALSE())</f>
        <v>CM Roasted Garlic Zucchini (4oz)</v>
      </c>
      <c r="E15" s="7" t="str">
        <f aca="false">VLOOKUP(C15,'Meal Library'!$A$2:$I$237,9,FALSE())</f>
        <v>4 oz Roasted Garlic Zucchini from Customized Meals</v>
      </c>
      <c r="F15" s="6" t="n">
        <f aca="false">VLOOKUP(C15,'Meal Library'!$A$2:$I$237,4,FALSE())</f>
        <v>50</v>
      </c>
      <c r="G15" s="6" t="n">
        <f aca="false">VLOOKUP(C15,'Meal Library'!$A$2:$I$237,5,FALSE())</f>
        <v>1</v>
      </c>
      <c r="H15" s="6" t="n">
        <f aca="false">VLOOKUP(C15,'Meal Library'!$A$2:$I$237,6,FALSE())</f>
        <v>4</v>
      </c>
      <c r="I15" s="6" t="n">
        <f aca="false">VLOOKUP(C15,'Meal Library'!$A$2:$I$237,7,FALSE())</f>
        <v>4</v>
      </c>
    </row>
    <row r="16" customFormat="false" ht="15" hidden="false" customHeight="false" outlineLevel="0" collapsed="false">
      <c r="A16" s="10" t="s">
        <v>790</v>
      </c>
      <c r="B16" s="10" t="s">
        <v>849</v>
      </c>
      <c r="C16" s="10"/>
      <c r="D16" s="10"/>
      <c r="E16" s="10"/>
      <c r="F16" s="10" t="n">
        <f aca="false">SUM(F12:F15)</f>
        <v>1705</v>
      </c>
      <c r="G16" s="10" t="n">
        <f aca="false">SUM(G12:G15)</f>
        <v>127</v>
      </c>
      <c r="H16" s="10" t="n">
        <f aca="false">SUM(H12:H15)</f>
        <v>179</v>
      </c>
      <c r="I16" s="10" t="n">
        <f aca="false">SUM(I12:I15)</f>
        <v>63</v>
      </c>
    </row>
    <row r="18" customFormat="false" ht="35.05" hidden="false" customHeight="false" outlineLevel="0" collapsed="false">
      <c r="A18" s="7" t="s">
        <v>791</v>
      </c>
      <c r="B18" s="7" t="s">
        <v>781</v>
      </c>
      <c r="C18" s="6" t="n">
        <v>128</v>
      </c>
      <c r="D18" s="7" t="str">
        <f aca="false">VLOOKUP(C18,'Meal Library'!$A$2:$I$237,2,FALSE())</f>
        <v>Build-Your-Own Pasta Bowl</v>
      </c>
      <c r="E18" s="7" t="str">
        <f aca="false">VLOOKUP(C18,'Meal Library'!$A$2:$I$237,9,FALSE())</f>
        <v>6 oz Smoked Paprika Chicken Breast + 6 oz Whole Wheat Penne Pasta + 6 oz Broccoli + 4 tbsp Red Bell Pepper Sauce + 2 tbsp Cheddar. Verified via Add-to-Cart gate.</v>
      </c>
      <c r="F18" s="6" t="n">
        <f aca="false">VLOOKUP(C18,'Meal Library'!$A$2:$I$237,4,FALSE())</f>
        <v>650</v>
      </c>
      <c r="G18" s="6" t="n">
        <f aca="false">VLOOKUP(C18,'Meal Library'!$A$2:$I$237,5,FALSE())</f>
        <v>69</v>
      </c>
      <c r="H18" s="6" t="n">
        <f aca="false">VLOOKUP(C18,'Meal Library'!$A$2:$I$237,6,FALSE())</f>
        <v>68</v>
      </c>
      <c r="I18" s="6" t="n">
        <f aca="false">VLOOKUP(C18,'Meal Library'!$A$2:$I$237,7,FALSE())</f>
        <v>16</v>
      </c>
    </row>
    <row r="19" customFormat="false" ht="23.85" hidden="false" customHeight="false" outlineLevel="0" collapsed="false">
      <c r="A19" s="7"/>
      <c r="B19" s="7" t="s">
        <v>782</v>
      </c>
      <c r="C19" s="6" t="n">
        <v>27</v>
      </c>
      <c r="D19" s="7" t="str">
        <f aca="false">VLOOKUP(C19,'Meal Library'!$A$2:$I$237,2,FALSE())</f>
        <v>Chicken Fajitas</v>
      </c>
      <c r="E19" s="7" t="str">
        <f aca="false">VLOOKUP(C19,'Meal Library'!$A$2:$I$237,9,FALSE())</f>
        <v>6 oz Chicken Fajitas + 6 oz White Rice + sauce. Verified via Add-to-Cart gate.</v>
      </c>
      <c r="F19" s="6" t="n">
        <f aca="false">VLOOKUP(C19,'Meal Library'!$A$2:$I$237,4,FALSE())</f>
        <v>560</v>
      </c>
      <c r="G19" s="6" t="n">
        <f aca="false">VLOOKUP(C19,'Meal Library'!$A$2:$I$237,5,FALSE())</f>
        <v>41</v>
      </c>
      <c r="H19" s="6" t="n">
        <f aca="false">VLOOKUP(C19,'Meal Library'!$A$2:$I$237,6,FALSE())</f>
        <v>57</v>
      </c>
      <c r="I19" s="6" t="n">
        <f aca="false">VLOOKUP(C19,'Meal Library'!$A$2:$I$237,7,FALSE())</f>
        <v>17</v>
      </c>
    </row>
    <row r="20" customFormat="false" ht="15" hidden="false" customHeight="false" outlineLevel="0" collapsed="false">
      <c r="A20" s="7"/>
      <c r="B20" s="7" t="s">
        <v>783</v>
      </c>
      <c r="C20" s="6" t="n">
        <v>118</v>
      </c>
      <c r="D20" s="7" t="str">
        <f aca="false">VLOOKUP(C20,'Meal Library'!$A$2:$I$237,2,FALSE())</f>
        <v>Yogurt Breakfast</v>
      </c>
      <c r="E20" s="7" t="str">
        <f aca="false">VLOOKUP(C20,'Meal Library'!$A$2:$I$237,9,FALSE())</f>
        <v>Original Large Yogurt</v>
      </c>
      <c r="F20" s="6" t="n">
        <f aca="false">VLOOKUP(C20,'Meal Library'!$A$2:$I$237,4,FALSE())</f>
        <v>400</v>
      </c>
      <c r="G20" s="6" t="n">
        <f aca="false">VLOOKUP(C20,'Meal Library'!$A$2:$I$237,5,FALSE())</f>
        <v>26</v>
      </c>
      <c r="H20" s="6" t="n">
        <f aca="false">VLOOKUP(C20,'Meal Library'!$A$2:$I$237,6,FALSE())</f>
        <v>41</v>
      </c>
      <c r="I20" s="6" t="n">
        <f aca="false">VLOOKUP(C20,'Meal Library'!$A$2:$I$237,7,FALSE())</f>
        <v>17</v>
      </c>
    </row>
    <row r="21" customFormat="false" ht="15" hidden="false" customHeight="false" outlineLevel="0" collapsed="false">
      <c r="A21" s="10" t="s">
        <v>791</v>
      </c>
      <c r="B21" s="10" t="s">
        <v>849</v>
      </c>
      <c r="C21" s="10"/>
      <c r="D21" s="10"/>
      <c r="E21" s="10"/>
      <c r="F21" s="10" t="n">
        <f aca="false">SUM(F18:F20)</f>
        <v>1610</v>
      </c>
      <c r="G21" s="10" t="n">
        <f aca="false">SUM(G18:G20)</f>
        <v>136</v>
      </c>
      <c r="H21" s="10" t="n">
        <f aca="false">SUM(H18:H20)</f>
        <v>166</v>
      </c>
      <c r="I21" s="10" t="n">
        <f aca="false">SUM(I18:I20)</f>
        <v>50</v>
      </c>
    </row>
    <row r="23" customFormat="false" ht="23.85" hidden="false" customHeight="false" outlineLevel="0" collapsed="false">
      <c r="A23" s="7" t="s">
        <v>793</v>
      </c>
      <c r="B23" s="7" t="s">
        <v>781</v>
      </c>
      <c r="C23" s="6" t="n">
        <v>124</v>
      </c>
      <c r="D23" s="7" t="str">
        <f aca="false">VLOOKUP(C23,'Meal Library'!$A$2:$I$237,2,FALSE())</f>
        <v>Vegan Meatballs w/ Pasta Marinara</v>
      </c>
      <c r="E23" s="7" t="str">
        <f aca="false">VLOOKUP(C23,'Meal Library'!$A$2:$I$237,9,FALSE())</f>
        <v>6 Vegan Meatballs + 6 oz Whole Wheat Penne + 1 cup Marinara + .25 oz Parmesan. Verified via Add-to-Cart gate.</v>
      </c>
      <c r="F23" s="6" t="n">
        <f aca="false">VLOOKUP(C23,'Meal Library'!$A$2:$I$237,4,FALSE())</f>
        <v>650</v>
      </c>
      <c r="G23" s="6" t="n">
        <f aca="false">VLOOKUP(C23,'Meal Library'!$A$2:$I$237,5,FALSE())</f>
        <v>39</v>
      </c>
      <c r="H23" s="6" t="n">
        <f aca="false">VLOOKUP(C23,'Meal Library'!$A$2:$I$237,6,FALSE())</f>
        <v>77</v>
      </c>
      <c r="I23" s="6" t="n">
        <f aca="false">VLOOKUP(C23,'Meal Library'!$A$2:$I$237,7,FALSE())</f>
        <v>24</v>
      </c>
    </row>
    <row r="24" customFormat="false" ht="35.05" hidden="false" customHeight="false" outlineLevel="0" collapsed="false">
      <c r="A24" s="7"/>
      <c r="B24" s="7" t="s">
        <v>782</v>
      </c>
      <c r="C24" s="6" t="n">
        <v>64</v>
      </c>
      <c r="D24" s="7" t="str">
        <f aca="false">VLOOKUP(C24,'Meal Library'!$A$2:$I$237,2,FALSE())</f>
        <v>Shrimp &amp; Veg Pasta Marinara</v>
      </c>
      <c r="E24" s="7" t="str">
        <f aca="false">VLOOKUP(C24,'Meal Library'!$A$2:$I$237,9,FALSE())</f>
        <v>6 oz Cajun Shrimp + 6 oz Whole Wheat Penne + 4 oz Roasted Veg Medley + 1 cup Marinara + .25 oz Parmesan. Verified via Add-to-Cart gate.</v>
      </c>
      <c r="F24" s="6" t="n">
        <f aca="false">VLOOKUP(C24,'Meal Library'!$A$2:$I$237,4,FALSE())</f>
        <v>680</v>
      </c>
      <c r="G24" s="6" t="n">
        <f aca="false">VLOOKUP(C24,'Meal Library'!$A$2:$I$237,5,FALSE())</f>
        <v>40</v>
      </c>
      <c r="H24" s="6" t="n">
        <f aca="false">VLOOKUP(C24,'Meal Library'!$A$2:$I$237,6,FALSE())</f>
        <v>82</v>
      </c>
      <c r="I24" s="6" t="n">
        <f aca="false">VLOOKUP(C24,'Meal Library'!$A$2:$I$237,7,FALSE())</f>
        <v>25</v>
      </c>
    </row>
    <row r="25" customFormat="false" ht="23.85" hidden="false" customHeight="false" outlineLevel="0" collapsed="false">
      <c r="A25" s="7"/>
      <c r="B25" s="7" t="s">
        <v>783</v>
      </c>
      <c r="C25" s="6" t="n">
        <v>600</v>
      </c>
      <c r="D25" s="7" t="str">
        <f aca="false">VLOOKUP(C25,'Meal Library'!$A$2:$I$237,2,FALSE())</f>
        <v>CM Smoked Paprika Chicken Breast (4oz)</v>
      </c>
      <c r="E25" s="7" t="str">
        <f aca="false">VLOOKUP(C25,'Meal Library'!$A$2:$I$237,9,FALSE())</f>
        <v>4 oz Smoked Paprika Chicken Breast from Customized Meals</v>
      </c>
      <c r="F25" s="6" t="n">
        <f aca="false">VLOOKUP(C25,'Meal Library'!$A$2:$I$237,4,FALSE())</f>
        <v>170</v>
      </c>
      <c r="G25" s="6" t="n">
        <f aca="false">VLOOKUP(C25,'Meal Library'!$A$2:$I$237,5,FALSE())</f>
        <v>33</v>
      </c>
      <c r="H25" s="6" t="n">
        <f aca="false">VLOOKUP(C25,'Meal Library'!$A$2:$I$237,6,FALSE())</f>
        <v>2</v>
      </c>
      <c r="I25" s="6" t="n">
        <f aca="false">VLOOKUP(C25,'Meal Library'!$A$2:$I$237,7,FALSE())</f>
        <v>3.5</v>
      </c>
    </row>
    <row r="26" customFormat="false" ht="15" hidden="false" customHeight="false" outlineLevel="0" collapsed="false">
      <c r="A26" s="7"/>
      <c r="B26" s="7" t="s">
        <v>784</v>
      </c>
      <c r="C26" s="6" t="n">
        <v>95</v>
      </c>
      <c r="D26" s="7" t="str">
        <f aca="false">VLOOKUP(C26,'Meal Library'!$A$2:$I$237,2,FALSE())</f>
        <v>Edamame</v>
      </c>
      <c r="E26" s="7" t="str">
        <f aca="false">VLOOKUP(C26,'Meal Library'!$A$2:$I$237,9,FALSE())</f>
        <v>Edamame (single-option dish)</v>
      </c>
      <c r="F26" s="6" t="n">
        <f aca="false">VLOOKUP(C26,'Meal Library'!$A$2:$I$237,4,FALSE())</f>
        <v>190</v>
      </c>
      <c r="G26" s="6" t="n">
        <f aca="false">VLOOKUP(C26,'Meal Library'!$A$2:$I$237,5,FALSE())</f>
        <v>18</v>
      </c>
      <c r="H26" s="6" t="n">
        <f aca="false">VLOOKUP(C26,'Meal Library'!$A$2:$I$237,6,FALSE())</f>
        <v>14</v>
      </c>
      <c r="I26" s="6" t="n">
        <f aca="false">VLOOKUP(C26,'Meal Library'!$A$2:$I$237,7,FALSE())</f>
        <v>8</v>
      </c>
    </row>
    <row r="27" customFormat="false" ht="15" hidden="false" customHeight="false" outlineLevel="0" collapsed="false">
      <c r="A27" s="10" t="s">
        <v>793</v>
      </c>
      <c r="B27" s="10" t="s">
        <v>849</v>
      </c>
      <c r="C27" s="10"/>
      <c r="D27" s="10"/>
      <c r="E27" s="10"/>
      <c r="F27" s="10" t="n">
        <f aca="false">SUM(F23:F26)</f>
        <v>1690</v>
      </c>
      <c r="G27" s="10" t="n">
        <f aca="false">SUM(G23:G26)</f>
        <v>130</v>
      </c>
      <c r="H27" s="10" t="n">
        <f aca="false">SUM(H23:H26)</f>
        <v>175</v>
      </c>
      <c r="I27" s="10" t="n">
        <f aca="false">SUM(I23:I26)</f>
        <v>60.5</v>
      </c>
    </row>
    <row r="29" customFormat="false" ht="15" hidden="false" customHeight="false" outlineLevel="0" collapsed="false">
      <c r="A29" s="7" t="s">
        <v>794</v>
      </c>
      <c r="B29" s="7" t="s">
        <v>781</v>
      </c>
      <c r="C29" s="6" t="n">
        <v>90</v>
      </c>
      <c r="D29" s="7" t="str">
        <f aca="false">VLOOKUP(C29,'Meal Library'!$A$2:$I$237,2,FALSE())</f>
        <v>The Cubano</v>
      </c>
      <c r="E29" s="7" t="str">
        <f aca="false">VLOOKUP(C29,'Meal Library'!$A$2:$I$237,9,FALSE())</f>
        <v>Cubano Sandwich (single-option dish)</v>
      </c>
      <c r="F29" s="6" t="n">
        <f aca="false">VLOOKUP(C29,'Meal Library'!$A$2:$I$237,4,FALSE())</f>
        <v>610</v>
      </c>
      <c r="G29" s="6" t="n">
        <f aca="false">VLOOKUP(C29,'Meal Library'!$A$2:$I$237,5,FALSE())</f>
        <v>49</v>
      </c>
      <c r="H29" s="6" t="n">
        <f aca="false">VLOOKUP(C29,'Meal Library'!$A$2:$I$237,6,FALSE())</f>
        <v>78</v>
      </c>
      <c r="I29" s="6" t="n">
        <f aca="false">VLOOKUP(C29,'Meal Library'!$A$2:$I$237,7,FALSE())</f>
        <v>14</v>
      </c>
    </row>
    <row r="30" customFormat="false" ht="23.85" hidden="false" customHeight="false" outlineLevel="0" collapsed="false">
      <c r="A30" s="7"/>
      <c r="B30" s="7" t="s">
        <v>782</v>
      </c>
      <c r="C30" s="6" t="n">
        <v>124</v>
      </c>
      <c r="D30" s="7" t="str">
        <f aca="false">VLOOKUP(C30,'Meal Library'!$A$2:$I$237,2,FALSE())</f>
        <v>Vegan Meatballs w/ Pasta Marinara</v>
      </c>
      <c r="E30" s="7" t="str">
        <f aca="false">VLOOKUP(C30,'Meal Library'!$A$2:$I$237,9,FALSE())</f>
        <v>6 Vegan Meatballs + 6 oz Whole Wheat Penne + 1 cup Marinara + .25 oz Parmesan. Verified via Add-to-Cart gate.</v>
      </c>
      <c r="F30" s="6" t="n">
        <f aca="false">VLOOKUP(C30,'Meal Library'!$A$2:$I$237,4,FALSE())</f>
        <v>650</v>
      </c>
      <c r="G30" s="6" t="n">
        <f aca="false">VLOOKUP(C30,'Meal Library'!$A$2:$I$237,5,FALSE())</f>
        <v>39</v>
      </c>
      <c r="H30" s="6" t="n">
        <f aca="false">VLOOKUP(C30,'Meal Library'!$A$2:$I$237,6,FALSE())</f>
        <v>77</v>
      </c>
      <c r="I30" s="6" t="n">
        <f aca="false">VLOOKUP(C30,'Meal Library'!$A$2:$I$237,7,FALSE())</f>
        <v>24</v>
      </c>
    </row>
    <row r="31" customFormat="false" ht="23.85" hidden="false" customHeight="false" outlineLevel="0" collapsed="false">
      <c r="A31" s="7"/>
      <c r="B31" s="7" t="s">
        <v>783</v>
      </c>
      <c r="C31" s="6" t="n">
        <v>54</v>
      </c>
      <c r="D31" s="7" t="str">
        <f aca="false">VLOOKUP(C31,'Meal Library'!$A$2:$I$237,2,FALSE())</f>
        <v>Salmon Potato Latke + Mustard Sauce</v>
      </c>
      <c r="E31" s="7" t="str">
        <f aca="false">VLOOKUP(C31,'Meal Library'!$A$2:$I$237,9,FALSE())</f>
        <v>6 oz Garlic Herb Salmon + Potato Latke + Mustard Herb Sauce</v>
      </c>
      <c r="F31" s="6" t="n">
        <f aca="false">VLOOKUP(C31,'Meal Library'!$A$2:$I$237,4,FALSE())</f>
        <v>450</v>
      </c>
      <c r="G31" s="6" t="n">
        <f aca="false">VLOOKUP(C31,'Meal Library'!$A$2:$I$237,5,FALSE())</f>
        <v>37</v>
      </c>
      <c r="H31" s="6" t="n">
        <f aca="false">VLOOKUP(C31,'Meal Library'!$A$2:$I$237,6,FALSE())</f>
        <v>22</v>
      </c>
      <c r="I31" s="6" t="n">
        <f aca="false">VLOOKUP(C31,'Meal Library'!$A$2:$I$237,7,FALSE())</f>
        <v>24</v>
      </c>
    </row>
    <row r="32" customFormat="false" ht="15" hidden="false" customHeight="false" outlineLevel="0" collapsed="false">
      <c r="A32" s="10" t="s">
        <v>794</v>
      </c>
      <c r="B32" s="10" t="s">
        <v>849</v>
      </c>
      <c r="C32" s="10"/>
      <c r="D32" s="10"/>
      <c r="E32" s="10"/>
      <c r="F32" s="10" t="n">
        <f aca="false">SUM(F29:F31)</f>
        <v>1710</v>
      </c>
      <c r="G32" s="10" t="n">
        <f aca="false">SUM(G29:G31)</f>
        <v>125</v>
      </c>
      <c r="H32" s="10" t="n">
        <f aca="false">SUM(H29:H31)</f>
        <v>177</v>
      </c>
      <c r="I32" s="10" t="n">
        <f aca="false">SUM(I29:I31)</f>
        <v>62</v>
      </c>
    </row>
    <row r="34" customFormat="false" ht="35.05" hidden="false" customHeight="false" outlineLevel="0" collapsed="false">
      <c r="A34" s="7" t="s">
        <v>795</v>
      </c>
      <c r="B34" s="7" t="s">
        <v>781</v>
      </c>
      <c r="C34" s="6" t="n">
        <v>24</v>
      </c>
      <c r="D34" s="7" t="str">
        <f aca="false">VLOOKUP(C34,'Meal Library'!$A$2:$I$237,2,FALSE())</f>
        <v>Greek Chicken Pasta</v>
      </c>
      <c r="E34" s="7" t="str">
        <f aca="false">VLOOKUP(C34,'Meal Library'!$A$2:$I$237,9,FALSE())</f>
        <v>4 oz Sous vide Chicken Breast + 6 oz Whole Wheat Penne + 6 oz Blanched Broccoli + 1 cup Creamy Cashew Sauce + 1 oz Feta. Verified via Add-to-Cart gate.</v>
      </c>
      <c r="F34" s="6" t="n">
        <f aca="false">VLOOKUP(C34,'Meal Library'!$A$2:$I$237,4,FALSE())</f>
        <v>570</v>
      </c>
      <c r="G34" s="6" t="n">
        <f aca="false">VLOOKUP(C34,'Meal Library'!$A$2:$I$237,5,FALSE())</f>
        <v>54</v>
      </c>
      <c r="H34" s="6" t="n">
        <f aca="false">VLOOKUP(C34,'Meal Library'!$A$2:$I$237,6,FALSE())</f>
        <v>65</v>
      </c>
      <c r="I34" s="6" t="n">
        <f aca="false">VLOOKUP(C34,'Meal Library'!$A$2:$I$237,7,FALSE())</f>
        <v>15</v>
      </c>
    </row>
    <row r="35" customFormat="false" ht="23.85" hidden="false" customHeight="false" outlineLevel="0" collapsed="false">
      <c r="A35" s="7"/>
      <c r="B35" s="7" t="s">
        <v>782</v>
      </c>
      <c r="C35" s="6" t="n">
        <v>27</v>
      </c>
      <c r="D35" s="7" t="str">
        <f aca="false">VLOOKUP(C35,'Meal Library'!$A$2:$I$237,2,FALSE())</f>
        <v>Chicken Fajitas</v>
      </c>
      <c r="E35" s="7" t="str">
        <f aca="false">VLOOKUP(C35,'Meal Library'!$A$2:$I$237,9,FALSE())</f>
        <v>6 oz Chicken Fajitas + 6 oz White Rice + sauce. Verified via Add-to-Cart gate.</v>
      </c>
      <c r="F35" s="6" t="n">
        <f aca="false">VLOOKUP(C35,'Meal Library'!$A$2:$I$237,4,FALSE())</f>
        <v>560</v>
      </c>
      <c r="G35" s="6" t="n">
        <f aca="false">VLOOKUP(C35,'Meal Library'!$A$2:$I$237,5,FALSE())</f>
        <v>41</v>
      </c>
      <c r="H35" s="6" t="n">
        <f aca="false">VLOOKUP(C35,'Meal Library'!$A$2:$I$237,6,FALSE())</f>
        <v>57</v>
      </c>
      <c r="I35" s="6" t="n">
        <f aca="false">VLOOKUP(C35,'Meal Library'!$A$2:$I$237,7,FALSE())</f>
        <v>17</v>
      </c>
    </row>
    <row r="36" customFormat="false" ht="23.85" hidden="false" customHeight="false" outlineLevel="0" collapsed="false">
      <c r="A36" s="7"/>
      <c r="B36" s="7" t="s">
        <v>783</v>
      </c>
      <c r="C36" s="6" t="n">
        <v>317</v>
      </c>
      <c r="D36" s="7" t="str">
        <f aca="false">VLOOKUP(C36,'Meal Library'!$A$2:$I$237,2,FALSE())</f>
        <v>BYO: Honey Glazed Salmon + Spanish Rice + Roasted Veg Medley</v>
      </c>
      <c r="E36" s="7" t="str">
        <f aca="false">VLOOKUP(C36,'Meal Library'!$A$2:$I$237,9,FALSE())</f>
        <v>6 oz Honey Glazed Salmon + 4 oz Spanish Rice + 4 oz Roasted Veg Medley</v>
      </c>
      <c r="F36" s="6" t="n">
        <f aca="false">VLOOKUP(C36,'Meal Library'!$A$2:$I$237,4,FALSE())</f>
        <v>525</v>
      </c>
      <c r="G36" s="6" t="n">
        <f aca="false">VLOOKUP(C36,'Meal Library'!$A$2:$I$237,5,FALSE())</f>
        <v>35</v>
      </c>
      <c r="H36" s="6" t="n">
        <f aca="false">VLOOKUP(C36,'Meal Library'!$A$2:$I$237,6,FALSE())</f>
        <v>52</v>
      </c>
      <c r="I36" s="6" t="n">
        <f aca="false">VLOOKUP(C36,'Meal Library'!$A$2:$I$237,7,FALSE())</f>
        <v>20</v>
      </c>
    </row>
    <row r="37" customFormat="false" ht="15" hidden="false" customHeight="false" outlineLevel="0" collapsed="false">
      <c r="A37" s="7"/>
      <c r="B37" s="7" t="s">
        <v>784</v>
      </c>
      <c r="C37" s="6" t="n">
        <v>667</v>
      </c>
      <c r="D37" s="7" t="str">
        <f aca="false">VLOOKUP(C37,'Meal Library'!$A$2:$I$237,2,FALSE())</f>
        <v>CM Spinach (1 cup)</v>
      </c>
      <c r="E37" s="7" t="str">
        <f aca="false">VLOOKUP(C37,'Meal Library'!$A$2:$I$237,9,FALSE())</f>
        <v>1 cup Spinach from Customized Meals</v>
      </c>
      <c r="F37" s="6" t="n">
        <f aca="false">VLOOKUP(C37,'Meal Library'!$A$2:$I$237,4,FALSE())</f>
        <v>5</v>
      </c>
      <c r="G37" s="6" t="n">
        <f aca="false">VLOOKUP(C37,'Meal Library'!$A$2:$I$237,5,FALSE())</f>
        <v>1</v>
      </c>
      <c r="H37" s="6" t="n">
        <f aca="false">VLOOKUP(C37,'Meal Library'!$A$2:$I$237,6,FALSE())</f>
        <v>1</v>
      </c>
      <c r="I37" s="6" t="n">
        <f aca="false">VLOOKUP(C37,'Meal Library'!$A$2:$I$237,7,FALSE())</f>
        <v>0</v>
      </c>
    </row>
    <row r="38" customFormat="false" ht="15" hidden="false" customHeight="false" outlineLevel="0" collapsed="false">
      <c r="A38" s="10" t="s">
        <v>795</v>
      </c>
      <c r="B38" s="10" t="s">
        <v>849</v>
      </c>
      <c r="C38" s="10"/>
      <c r="D38" s="10"/>
      <c r="E38" s="10"/>
      <c r="F38" s="10" t="n">
        <f aca="false">SUM(F34:F37)</f>
        <v>1660</v>
      </c>
      <c r="G38" s="10" t="n">
        <f aca="false">SUM(G34:G37)</f>
        <v>131</v>
      </c>
      <c r="H38" s="10" t="n">
        <f aca="false">SUM(H34:H37)</f>
        <v>175</v>
      </c>
      <c r="I38" s="10" t="n">
        <f aca="false">SUM(I34:I37)</f>
        <v>52</v>
      </c>
    </row>
    <row r="40" customFormat="false" ht="23.85" hidden="false" customHeight="false" outlineLevel="0" collapsed="false">
      <c r="A40" s="13" t="s">
        <v>796</v>
      </c>
      <c r="B40" s="13" t="s">
        <v>781</v>
      </c>
      <c r="C40" s="14" t="n">
        <v>82</v>
      </c>
      <c r="D40" s="13" t="str">
        <f aca="false">VLOOKUP(C40,'Meal Library'!$A$2:$I$237,2,FALSE())</f>
        <v>Mediterranean Pesto Pasta Salad</v>
      </c>
      <c r="E40" s="13" t="str">
        <f aca="false">VLOOKUP(C40,'Meal Library'!$A$2:$I$237,9,FALSE())</f>
        <v>6 oz Sous vide Chicken Breast + Mediterranean Pesto Pasta. Verified via Add-to-Cart gate.</v>
      </c>
      <c r="F40" s="14" t="n">
        <f aca="false">VLOOKUP(C40,'Meal Library'!$A$2:$I$237,4,FALSE())</f>
        <v>890</v>
      </c>
      <c r="G40" s="14" t="n">
        <f aca="false">VLOOKUP(C40,'Meal Library'!$A$2:$I$237,5,FALSE())</f>
        <v>72</v>
      </c>
      <c r="H40" s="14" t="n">
        <f aca="false">VLOOKUP(C40,'Meal Library'!$A$2:$I$237,6,FALSE())</f>
        <v>71</v>
      </c>
      <c r="I40" s="14" t="n">
        <f aca="false">VLOOKUP(C40,'Meal Library'!$A$2:$I$237,7,FALSE())</f>
        <v>39</v>
      </c>
    </row>
    <row r="41" customFormat="false" ht="23.85" hidden="false" customHeight="false" outlineLevel="0" collapsed="false">
      <c r="A41" s="13"/>
      <c r="B41" s="13" t="s">
        <v>782</v>
      </c>
      <c r="C41" s="14" t="n">
        <v>33</v>
      </c>
      <c r="D41" s="13" t="str">
        <f aca="false">VLOOKUP(C41,'Meal Library'!$A$2:$I$237,2,FALSE())</f>
        <v>Chicken Quesadilla</v>
      </c>
      <c r="E41" s="13" t="str">
        <f aca="false">VLOOKUP(C41,'Meal Library'!$A$2:$I$237,9,FALSE())</f>
        <v>Chicken Quesadilla + 2 tbsp Sour Cream + 2 oz Guacamole. Verified via Add-to-Cart gate.</v>
      </c>
      <c r="F41" s="14" t="n">
        <f aca="false">VLOOKUP(C41,'Meal Library'!$A$2:$I$237,4,FALSE())</f>
        <v>890</v>
      </c>
      <c r="G41" s="14" t="n">
        <f aca="false">VLOOKUP(C41,'Meal Library'!$A$2:$I$237,5,FALSE())</f>
        <v>66</v>
      </c>
      <c r="H41" s="14" t="n">
        <f aca="false">VLOOKUP(C41,'Meal Library'!$A$2:$I$237,6,FALSE())</f>
        <v>76</v>
      </c>
      <c r="I41" s="14" t="n">
        <f aca="false">VLOOKUP(C41,'Meal Library'!$A$2:$I$237,7,FALSE())</f>
        <v>35</v>
      </c>
    </row>
    <row r="42" customFormat="false" ht="35.05" hidden="false" customHeight="false" outlineLevel="0" collapsed="false">
      <c r="A42" s="13"/>
      <c r="B42" s="13" t="s">
        <v>783</v>
      </c>
      <c r="C42" s="14" t="n">
        <v>107</v>
      </c>
      <c r="D42" s="13" t="str">
        <f aca="false">VLOOKUP(C42,'Meal Library'!$A$2:$I$237,2,FALSE())</f>
        <v>Teriyaki Bowl</v>
      </c>
      <c r="E42" s="13" t="str">
        <f aca="false">VLOOKUP(C42,'Meal Library'!$A$2:$I$237,9,FALSE())</f>
        <v>6 oz Chicken Teriyaki + 6 oz Brown Rice + 6 oz Roasted Veg Medley + 2 tbsp Garlic Ginger Glaze. Verified via Add-to-Cart gate.</v>
      </c>
      <c r="F42" s="14" t="n">
        <f aca="false">VLOOKUP(C42,'Meal Library'!$A$2:$I$237,4,FALSE())</f>
        <v>650</v>
      </c>
      <c r="G42" s="14" t="n">
        <f aca="false">VLOOKUP(C42,'Meal Library'!$A$2:$I$237,5,FALSE())</f>
        <v>45</v>
      </c>
      <c r="H42" s="14" t="n">
        <f aca="false">VLOOKUP(C42,'Meal Library'!$A$2:$I$237,6,FALSE())</f>
        <v>79</v>
      </c>
      <c r="I42" s="14" t="n">
        <f aca="false">VLOOKUP(C42,'Meal Library'!$A$2:$I$237,7,FALSE())</f>
        <v>20</v>
      </c>
    </row>
    <row r="43" customFormat="false" ht="23.85" hidden="false" customHeight="false" outlineLevel="0" collapsed="false">
      <c r="A43" s="13"/>
      <c r="B43" s="13" t="s">
        <v>784</v>
      </c>
      <c r="C43" s="14" t="n">
        <v>231</v>
      </c>
      <c r="D43" s="13" t="str">
        <f aca="false">VLOOKUP(C43,'Meal Library'!$A$2:$I$237,2,FALSE())</f>
        <v>Apple (1 cup)</v>
      </c>
      <c r="E43" s="13" t="str">
        <f aca="false">VLOOKUP(C43,'Meal Library'!$A$2:$I$237,9,FALSE())</f>
        <v>1 Cup sliced Apple from the Fruits menu. Verified via Add-to-Cart gate at localfoodz.co/menu/fruits.</v>
      </c>
      <c r="F43" s="14" t="n">
        <f aca="false">VLOOKUP(C43,'Meal Library'!$A$2:$I$237,4,FALSE())</f>
        <v>90</v>
      </c>
      <c r="G43" s="14" t="n">
        <f aca="false">VLOOKUP(C43,'Meal Library'!$A$2:$I$237,5,FALSE())</f>
        <v>0</v>
      </c>
      <c r="H43" s="14" t="n">
        <f aca="false">VLOOKUP(C43,'Meal Library'!$A$2:$I$237,6,FALSE())</f>
        <v>25</v>
      </c>
      <c r="I43" s="14" t="n">
        <f aca="false">VLOOKUP(C43,'Meal Library'!$A$2:$I$237,7,FALSE())</f>
        <v>0</v>
      </c>
    </row>
    <row r="44" customFormat="false" ht="23.85" hidden="false" customHeight="false" outlineLevel="0" collapsed="false">
      <c r="A44" s="13"/>
      <c r="B44" s="13" t="s">
        <v>785</v>
      </c>
      <c r="C44" s="14" t="n">
        <v>8032</v>
      </c>
      <c r="D44" s="13" t="str">
        <f aca="false">VLOOKUP(C44,'Meal Library'!$A$2:$I$237,2,FALSE())</f>
        <v>Custom LF Combo: 4 oz Ginger Soy Tilapia + 4 oz White Rice</v>
      </c>
      <c r="E44" s="13" t="str">
        <f aca="false">VLOOKUP(C44,'Meal Library'!$A$2:$I$237,9,FALSE())</f>
        <v>4 oz Ginger Soy Tilapia + 4 oz White Rice  (build via Customized Meals on localfoodz.co)</v>
      </c>
      <c r="F44" s="14" t="n">
        <f aca="false">VLOOKUP(C44,'Meal Library'!$A$2:$I$237,4,FALSE())</f>
        <v>300</v>
      </c>
      <c r="G44" s="14" t="n">
        <f aca="false">VLOOKUP(C44,'Meal Library'!$A$2:$I$237,5,FALSE())</f>
        <v>30</v>
      </c>
      <c r="H44" s="14" t="n">
        <f aca="false">VLOOKUP(C44,'Meal Library'!$A$2:$I$237,6,FALSE())</f>
        <v>33</v>
      </c>
      <c r="I44" s="14" t="n">
        <f aca="false">VLOOKUP(C44,'Meal Library'!$A$2:$I$237,7,FALSE())</f>
        <v>5</v>
      </c>
    </row>
    <row r="45" customFormat="false" ht="15" hidden="false" customHeight="false" outlineLevel="0" collapsed="false">
      <c r="A45" s="10" t="s">
        <v>796</v>
      </c>
      <c r="B45" s="10" t="s">
        <v>835</v>
      </c>
      <c r="C45" s="10"/>
      <c r="D45" s="10"/>
      <c r="E45" s="10"/>
      <c r="F45" s="10" t="n">
        <f aca="false">SUM(F40:F44)</f>
        <v>2820</v>
      </c>
      <c r="G45" s="10" t="n">
        <f aca="false">SUM(G40:G44)</f>
        <v>213</v>
      </c>
      <c r="H45" s="10" t="n">
        <f aca="false">SUM(H40:H44)</f>
        <v>284</v>
      </c>
      <c r="I45" s="10" t="n">
        <f aca="false">SUM(I40:I44)</f>
        <v>99</v>
      </c>
    </row>
    <row r="47" customFormat="false" ht="15" hidden="false" customHeight="false" outlineLevel="0" collapsed="false">
      <c r="A47" s="11"/>
      <c r="B47" s="11" t="s">
        <v>836</v>
      </c>
      <c r="C47" s="11"/>
      <c r="D47" s="11"/>
      <c r="E47" s="11"/>
      <c r="F47" s="11" t="n">
        <f aca="false">AVERAGE(F10,F16,F21,F27,F32,F38)</f>
        <v>1695.83333333333</v>
      </c>
      <c r="G47" s="11" t="n">
        <f aca="false">AVERAGE(G10,G16,G21,G27,G32,G38)</f>
        <v>132.166666666667</v>
      </c>
      <c r="H47" s="11" t="n">
        <f aca="false">AVERAGE(H10,H16,H21,H27,H32,H38)</f>
        <v>174.833333333333</v>
      </c>
      <c r="I47" s="11" t="n">
        <f aca="false">AVERAGE(I10,I16,I21,I27,I32,I38)</f>
        <v>59.0833333333333</v>
      </c>
    </row>
    <row r="48" customFormat="false" ht="15" hidden="false" customHeight="false" outlineLevel="0" collapsed="false">
      <c r="A48" s="15"/>
      <c r="B48" s="15" t="s">
        <v>837</v>
      </c>
      <c r="C48" s="15"/>
      <c r="D48" s="15"/>
      <c r="E48" s="15"/>
      <c r="F48" s="15" t="n">
        <f aca="false">F45</f>
        <v>2820</v>
      </c>
      <c r="G48" s="15" t="n">
        <f aca="false">G45</f>
        <v>213</v>
      </c>
      <c r="H48" s="15" t="n">
        <f aca="false">H45</f>
        <v>284</v>
      </c>
      <c r="I48" s="15" t="n">
        <f aca="false">I45</f>
        <v>99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850</v>
      </c>
      <c r="C1" s="9" t="s">
        <v>851</v>
      </c>
      <c r="F1" s="9" t="s">
        <v>852</v>
      </c>
    </row>
    <row r="2" customFormat="false" ht="15" hidden="false" customHeight="false" outlineLevel="0" collapsed="false">
      <c r="A2" s="12" t="s">
        <v>833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35.05" hidden="false" customHeight="false" outlineLevel="0" collapsed="false">
      <c r="A5" s="7" t="s">
        <v>780</v>
      </c>
      <c r="B5" s="7" t="s">
        <v>781</v>
      </c>
      <c r="C5" s="6" t="n">
        <v>107</v>
      </c>
      <c r="D5" s="7" t="str">
        <f aca="false">VLOOKUP(C5,'Meal Library'!$A$2:$I$237,2,FALSE())</f>
        <v>Teriyaki Bowl</v>
      </c>
      <c r="E5" s="7" t="str">
        <f aca="false">VLOOKUP(C5,'Meal Library'!$A$2:$I$237,9,FALSE())</f>
        <v>6 oz Chicken Teriyaki + 6 oz Brown Rice + 6 oz Roasted Veg Medley + 2 tbsp Garlic Ginger Glaze. Verified via Add-to-Cart gate.</v>
      </c>
      <c r="F5" s="6" t="n">
        <f aca="false">VLOOKUP(C5,'Meal Library'!$A$2:$I$237,4,FALSE())</f>
        <v>650</v>
      </c>
      <c r="G5" s="6" t="n">
        <f aca="false">VLOOKUP(C5,'Meal Library'!$A$2:$I$237,5,FALSE())</f>
        <v>45</v>
      </c>
      <c r="H5" s="6" t="n">
        <f aca="false">VLOOKUP(C5,'Meal Library'!$A$2:$I$237,6,FALSE())</f>
        <v>79</v>
      </c>
      <c r="I5" s="6" t="n">
        <f aca="false">VLOOKUP(C5,'Meal Library'!$A$2:$I$237,7,FALSE())</f>
        <v>20</v>
      </c>
    </row>
    <row r="6" customFormat="false" ht="23.85" hidden="false" customHeight="false" outlineLevel="0" collapsed="false">
      <c r="A6" s="7"/>
      <c r="B6" s="7" t="s">
        <v>782</v>
      </c>
      <c r="C6" s="6" t="n">
        <v>27</v>
      </c>
      <c r="D6" s="7" t="str">
        <f aca="false">VLOOKUP(C6,'Meal Library'!$A$2:$I$237,2,FALSE())</f>
        <v>Chicken Fajitas</v>
      </c>
      <c r="E6" s="7" t="str">
        <f aca="false">VLOOKUP(C6,'Meal Library'!$A$2:$I$237,9,FALSE())</f>
        <v>6 oz Chicken Fajitas + 6 oz White Rice + sauce. Verified via Add-to-Cart gate.</v>
      </c>
      <c r="F6" s="6" t="n">
        <f aca="false">VLOOKUP(C6,'Meal Library'!$A$2:$I$237,4,FALSE())</f>
        <v>560</v>
      </c>
      <c r="G6" s="6" t="n">
        <f aca="false">VLOOKUP(C6,'Meal Library'!$A$2:$I$237,5,FALSE())</f>
        <v>41</v>
      </c>
      <c r="H6" s="6" t="n">
        <f aca="false">VLOOKUP(C6,'Meal Library'!$A$2:$I$237,6,FALSE())</f>
        <v>57</v>
      </c>
      <c r="I6" s="6" t="n">
        <f aca="false">VLOOKUP(C6,'Meal Library'!$A$2:$I$237,7,FALSE())</f>
        <v>17</v>
      </c>
    </row>
    <row r="7" customFormat="false" ht="23.85" hidden="false" customHeight="false" outlineLevel="0" collapsed="false">
      <c r="A7" s="7"/>
      <c r="B7" s="7" t="s">
        <v>783</v>
      </c>
      <c r="C7" s="6" t="n">
        <v>23</v>
      </c>
      <c r="D7" s="7" t="str">
        <f aca="false">VLOOKUP(C7,'Meal Library'!$A$2:$I$237,2,FALSE())</f>
        <v>Garlic Herb Salmon</v>
      </c>
      <c r="E7" s="7" t="str">
        <f aca="false">VLOOKUP(C7,'Meal Library'!$A$2:$I$237,9,FALSE())</f>
        <v>6 oz Garlic Herb Salmon + 6 oz Roasted Veg Medley. Verified via Add-to-Cart gate.</v>
      </c>
      <c r="F7" s="6" t="n">
        <f aca="false">VLOOKUP(C7,'Meal Library'!$A$2:$I$237,4,FALSE())</f>
        <v>420</v>
      </c>
      <c r="G7" s="6" t="n">
        <f aca="false">VLOOKUP(C7,'Meal Library'!$A$2:$I$237,5,FALSE())</f>
        <v>39</v>
      </c>
      <c r="H7" s="6" t="n">
        <f aca="false">VLOOKUP(C7,'Meal Library'!$A$2:$I$237,6,FALSE())</f>
        <v>19</v>
      </c>
      <c r="I7" s="6" t="n">
        <f aca="false">VLOOKUP(C7,'Meal Library'!$A$2:$I$237,7,FALSE())</f>
        <v>22</v>
      </c>
    </row>
    <row r="8" customFormat="false" ht="23.85" hidden="false" customHeight="false" outlineLevel="0" collapsed="false">
      <c r="A8" s="7"/>
      <c r="B8" s="7" t="s">
        <v>784</v>
      </c>
      <c r="C8" s="6" t="n">
        <v>230</v>
      </c>
      <c r="D8" s="7" t="str">
        <f aca="false">VLOOKUP(C8,'Meal Library'!$A$2:$I$237,2,FALSE())</f>
        <v>Banana (1 piece)</v>
      </c>
      <c r="E8" s="7" t="str">
        <f aca="false">VLOOKUP(C8,'Meal Library'!$A$2:$I$237,9,FALSE())</f>
        <v>1 Banana from the Fruits menu. Verified via Add-to-Cart gate at localfoodz.co/menu/fruits.</v>
      </c>
      <c r="F8" s="6" t="n">
        <f aca="false">VLOOKUP(C8,'Meal Library'!$A$2:$I$237,4,FALSE())</f>
        <v>110</v>
      </c>
      <c r="G8" s="6" t="n">
        <f aca="false">VLOOKUP(C8,'Meal Library'!$A$2:$I$237,5,FALSE())</f>
        <v>1</v>
      </c>
      <c r="H8" s="6" t="n">
        <f aca="false">VLOOKUP(C8,'Meal Library'!$A$2:$I$237,6,FALSE())</f>
        <v>27</v>
      </c>
      <c r="I8" s="6" t="n">
        <f aca="false">VLOOKUP(C8,'Meal Library'!$A$2:$I$237,7,FALSE())</f>
        <v>0</v>
      </c>
    </row>
    <row r="9" customFormat="false" ht="15" hidden="false" customHeight="false" outlineLevel="0" collapsed="false">
      <c r="A9" s="10" t="s">
        <v>780</v>
      </c>
      <c r="B9" s="10" t="s">
        <v>853</v>
      </c>
      <c r="C9" s="10"/>
      <c r="D9" s="10"/>
      <c r="E9" s="10"/>
      <c r="F9" s="10" t="n">
        <f aca="false">SUM(F5:F8)</f>
        <v>1740</v>
      </c>
      <c r="G9" s="10" t="n">
        <f aca="false">SUM(G5:G8)</f>
        <v>126</v>
      </c>
      <c r="H9" s="10" t="n">
        <f aca="false">SUM(H5:H8)</f>
        <v>182</v>
      </c>
      <c r="I9" s="10" t="n">
        <f aca="false">SUM(I5:I8)</f>
        <v>59</v>
      </c>
    </row>
    <row r="11" customFormat="false" ht="35.05" hidden="false" customHeight="false" outlineLevel="0" collapsed="false">
      <c r="A11" s="7" t="s">
        <v>790</v>
      </c>
      <c r="B11" s="7" t="s">
        <v>781</v>
      </c>
      <c r="C11" s="6" t="n">
        <v>107</v>
      </c>
      <c r="D11" s="7" t="str">
        <f aca="false">VLOOKUP(C11,'Meal Library'!$A$2:$I$237,2,FALSE())</f>
        <v>Teriyaki Bowl</v>
      </c>
      <c r="E11" s="7" t="str">
        <f aca="false">VLOOKUP(C11,'Meal Library'!$A$2:$I$237,9,FALSE())</f>
        <v>6 oz Chicken Teriyaki + 6 oz Brown Rice + 6 oz Roasted Veg Medley + 2 tbsp Garlic Ginger Glaze. Verified via Add-to-Cart gate.</v>
      </c>
      <c r="F11" s="6" t="n">
        <f aca="false">VLOOKUP(C11,'Meal Library'!$A$2:$I$237,4,FALSE())</f>
        <v>650</v>
      </c>
      <c r="G11" s="6" t="n">
        <f aca="false">VLOOKUP(C11,'Meal Library'!$A$2:$I$237,5,FALSE())</f>
        <v>45</v>
      </c>
      <c r="H11" s="6" t="n">
        <f aca="false">VLOOKUP(C11,'Meal Library'!$A$2:$I$237,6,FALSE())</f>
        <v>79</v>
      </c>
      <c r="I11" s="6" t="n">
        <f aca="false">VLOOKUP(C11,'Meal Library'!$A$2:$I$237,7,FALSE())</f>
        <v>20</v>
      </c>
    </row>
    <row r="12" customFormat="false" ht="23.85" hidden="false" customHeight="false" outlineLevel="0" collapsed="false">
      <c r="A12" s="7"/>
      <c r="B12" s="7" t="s">
        <v>782</v>
      </c>
      <c r="C12" s="6" t="n">
        <v>124</v>
      </c>
      <c r="D12" s="7" t="str">
        <f aca="false">VLOOKUP(C12,'Meal Library'!$A$2:$I$237,2,FALSE())</f>
        <v>Vegan Meatballs w/ Pasta Marinara</v>
      </c>
      <c r="E12" s="7" t="str">
        <f aca="false">VLOOKUP(C12,'Meal Library'!$A$2:$I$237,9,FALSE())</f>
        <v>6 Vegan Meatballs + 6 oz Whole Wheat Penne + 1 cup Marinara + .25 oz Parmesan. Verified via Add-to-Cart gate.</v>
      </c>
      <c r="F12" s="6" t="n">
        <f aca="false">VLOOKUP(C12,'Meal Library'!$A$2:$I$237,4,FALSE())</f>
        <v>650</v>
      </c>
      <c r="G12" s="6" t="n">
        <f aca="false">VLOOKUP(C12,'Meal Library'!$A$2:$I$237,5,FALSE())</f>
        <v>39</v>
      </c>
      <c r="H12" s="6" t="n">
        <f aca="false">VLOOKUP(C12,'Meal Library'!$A$2:$I$237,6,FALSE())</f>
        <v>77</v>
      </c>
      <c r="I12" s="6" t="n">
        <f aca="false">VLOOKUP(C12,'Meal Library'!$A$2:$I$237,7,FALSE())</f>
        <v>24</v>
      </c>
    </row>
    <row r="13" customFormat="false" ht="23.85" hidden="false" customHeight="false" outlineLevel="0" collapsed="false">
      <c r="A13" s="7"/>
      <c r="B13" s="7" t="s">
        <v>783</v>
      </c>
      <c r="C13" s="6" t="n">
        <v>600</v>
      </c>
      <c r="D13" s="7" t="str">
        <f aca="false">VLOOKUP(C13,'Meal Library'!$A$2:$I$237,2,FALSE())</f>
        <v>CM Smoked Paprika Chicken Breast (4oz)</v>
      </c>
      <c r="E13" s="7" t="str">
        <f aca="false">VLOOKUP(C13,'Meal Library'!$A$2:$I$237,9,FALSE())</f>
        <v>4 oz Smoked Paprika Chicken Breast from Customized Meals</v>
      </c>
      <c r="F13" s="6" t="n">
        <f aca="false">VLOOKUP(C13,'Meal Library'!$A$2:$I$237,4,FALSE())</f>
        <v>170</v>
      </c>
      <c r="G13" s="6" t="n">
        <f aca="false">VLOOKUP(C13,'Meal Library'!$A$2:$I$237,5,FALSE())</f>
        <v>33</v>
      </c>
      <c r="H13" s="6" t="n">
        <f aca="false">VLOOKUP(C13,'Meal Library'!$A$2:$I$237,6,FALSE())</f>
        <v>2</v>
      </c>
      <c r="I13" s="6" t="n">
        <f aca="false">VLOOKUP(C13,'Meal Library'!$A$2:$I$237,7,FALSE())</f>
        <v>3.5</v>
      </c>
    </row>
    <row r="14" customFormat="false" ht="15" hidden="false" customHeight="false" outlineLevel="0" collapsed="false">
      <c r="A14" s="10" t="s">
        <v>790</v>
      </c>
      <c r="B14" s="10" t="s">
        <v>853</v>
      </c>
      <c r="C14" s="10"/>
      <c r="D14" s="10"/>
      <c r="E14" s="10"/>
      <c r="F14" s="10" t="n">
        <f aca="false">SUM(F11:F13)</f>
        <v>1470</v>
      </c>
      <c r="G14" s="10" t="n">
        <f aca="false">SUM(G11:G13)</f>
        <v>117</v>
      </c>
      <c r="H14" s="10" t="n">
        <f aca="false">SUM(H11:H13)</f>
        <v>158</v>
      </c>
      <c r="I14" s="10" t="n">
        <f aca="false">SUM(I11:I13)</f>
        <v>47.5</v>
      </c>
    </row>
    <row r="16" customFormat="false" ht="23.85" hidden="false" customHeight="false" outlineLevel="0" collapsed="false">
      <c r="A16" s="7" t="s">
        <v>791</v>
      </c>
      <c r="B16" s="7" t="s">
        <v>781</v>
      </c>
      <c r="C16" s="6" t="n">
        <v>124</v>
      </c>
      <c r="D16" s="7" t="str">
        <f aca="false">VLOOKUP(C16,'Meal Library'!$A$2:$I$237,2,FALSE())</f>
        <v>Vegan Meatballs w/ Pasta Marinara</v>
      </c>
      <c r="E16" s="7" t="str">
        <f aca="false">VLOOKUP(C16,'Meal Library'!$A$2:$I$237,9,FALSE())</f>
        <v>6 Vegan Meatballs + 6 oz Whole Wheat Penne + 1 cup Marinara + .25 oz Parmesan. Verified via Add-to-Cart gate.</v>
      </c>
      <c r="F16" s="6" t="n">
        <f aca="false">VLOOKUP(C16,'Meal Library'!$A$2:$I$237,4,FALSE())</f>
        <v>650</v>
      </c>
      <c r="G16" s="6" t="n">
        <f aca="false">VLOOKUP(C16,'Meal Library'!$A$2:$I$237,5,FALSE())</f>
        <v>39</v>
      </c>
      <c r="H16" s="6" t="n">
        <f aca="false">VLOOKUP(C16,'Meal Library'!$A$2:$I$237,6,FALSE())</f>
        <v>77</v>
      </c>
      <c r="I16" s="6" t="n">
        <f aca="false">VLOOKUP(C16,'Meal Library'!$A$2:$I$237,7,FALSE())</f>
        <v>24</v>
      </c>
    </row>
    <row r="17" customFormat="false" ht="35.05" hidden="false" customHeight="false" outlineLevel="0" collapsed="false">
      <c r="A17" s="7"/>
      <c r="B17" s="7" t="s">
        <v>782</v>
      </c>
      <c r="C17" s="6" t="n">
        <v>128</v>
      </c>
      <c r="D17" s="7" t="str">
        <f aca="false">VLOOKUP(C17,'Meal Library'!$A$2:$I$237,2,FALSE())</f>
        <v>Build-Your-Own Pasta Bowl</v>
      </c>
      <c r="E17" s="7" t="str">
        <f aca="false">VLOOKUP(C17,'Meal Library'!$A$2:$I$237,9,FALSE())</f>
        <v>6 oz Smoked Paprika Chicken Breast + 6 oz Whole Wheat Penne Pasta + 6 oz Broccoli + 4 tbsp Red Bell Pepper Sauce + 2 tbsp Cheddar. Verified via Add-to-Cart gate.</v>
      </c>
      <c r="F17" s="6" t="n">
        <f aca="false">VLOOKUP(C17,'Meal Library'!$A$2:$I$237,4,FALSE())</f>
        <v>650</v>
      </c>
      <c r="G17" s="6" t="n">
        <f aca="false">VLOOKUP(C17,'Meal Library'!$A$2:$I$237,5,FALSE())</f>
        <v>69</v>
      </c>
      <c r="H17" s="6" t="n">
        <f aca="false">VLOOKUP(C17,'Meal Library'!$A$2:$I$237,6,FALSE())</f>
        <v>68</v>
      </c>
      <c r="I17" s="6" t="n">
        <f aca="false">VLOOKUP(C17,'Meal Library'!$A$2:$I$237,7,FALSE())</f>
        <v>16</v>
      </c>
    </row>
    <row r="18" customFormat="false" ht="23.85" hidden="false" customHeight="false" outlineLevel="0" collapsed="false">
      <c r="A18" s="7"/>
      <c r="B18" s="7" t="s">
        <v>783</v>
      </c>
      <c r="C18" s="6" t="n">
        <v>98</v>
      </c>
      <c r="D18" s="7" t="str">
        <f aca="false">VLOOKUP(C18,'Meal Library'!$A$2:$I$237,2,FALSE())</f>
        <v>Balanced Snack Pack</v>
      </c>
      <c r="E18" s="7" t="str">
        <f aca="false">VLOOKUP(C18,'Meal Library'!$A$2:$I$237,9,FALSE())</f>
        <v>Carrot+Celery + 2oz Hummus + 1 Hard Boiled Egg + 2oz Cheddar + .5 cup Edamame. Verified via Add-to-Cart gate.</v>
      </c>
      <c r="F18" s="6" t="n">
        <f aca="false">VLOOKUP(C18,'Meal Library'!$A$2:$I$237,4,FALSE())</f>
        <v>340</v>
      </c>
      <c r="G18" s="6" t="n">
        <f aca="false">VLOOKUP(C18,'Meal Library'!$A$2:$I$237,5,FALSE())</f>
        <v>21</v>
      </c>
      <c r="H18" s="6" t="n">
        <f aca="false">VLOOKUP(C18,'Meal Library'!$A$2:$I$237,6,FALSE())</f>
        <v>23</v>
      </c>
      <c r="I18" s="6" t="n">
        <f aca="false">VLOOKUP(C18,'Meal Library'!$A$2:$I$237,7,FALSE())</f>
        <v>19</v>
      </c>
    </row>
    <row r="19" customFormat="false" ht="15" hidden="false" customHeight="false" outlineLevel="0" collapsed="false">
      <c r="A19" s="10" t="s">
        <v>791</v>
      </c>
      <c r="B19" s="10" t="s">
        <v>853</v>
      </c>
      <c r="C19" s="10"/>
      <c r="D19" s="10"/>
      <c r="E19" s="10"/>
      <c r="F19" s="10" t="n">
        <f aca="false">SUM(F16:F18)</f>
        <v>1640</v>
      </c>
      <c r="G19" s="10" t="n">
        <f aca="false">SUM(G16:G18)</f>
        <v>129</v>
      </c>
      <c r="H19" s="10" t="n">
        <f aca="false">SUM(H16:H18)</f>
        <v>168</v>
      </c>
      <c r="I19" s="10" t="n">
        <f aca="false">SUM(I16:I18)</f>
        <v>59</v>
      </c>
    </row>
    <row r="21" customFormat="false" ht="23.85" hidden="false" customHeight="false" outlineLevel="0" collapsed="false">
      <c r="A21" s="7" t="s">
        <v>793</v>
      </c>
      <c r="B21" s="7" t="s">
        <v>781</v>
      </c>
      <c r="C21" s="6" t="n">
        <v>27</v>
      </c>
      <c r="D21" s="7" t="str">
        <f aca="false">VLOOKUP(C21,'Meal Library'!$A$2:$I$237,2,FALSE())</f>
        <v>Chicken Fajitas</v>
      </c>
      <c r="E21" s="7" t="str">
        <f aca="false">VLOOKUP(C21,'Meal Library'!$A$2:$I$237,9,FALSE())</f>
        <v>6 oz Chicken Fajitas + 6 oz White Rice + sauce. Verified via Add-to-Cart gate.</v>
      </c>
      <c r="F21" s="6" t="n">
        <f aca="false">VLOOKUP(C21,'Meal Library'!$A$2:$I$237,4,FALSE())</f>
        <v>560</v>
      </c>
      <c r="G21" s="6" t="n">
        <f aca="false">VLOOKUP(C21,'Meal Library'!$A$2:$I$237,5,FALSE())</f>
        <v>41</v>
      </c>
      <c r="H21" s="6" t="n">
        <f aca="false">VLOOKUP(C21,'Meal Library'!$A$2:$I$237,6,FALSE())</f>
        <v>57</v>
      </c>
      <c r="I21" s="6" t="n">
        <f aca="false">VLOOKUP(C21,'Meal Library'!$A$2:$I$237,7,FALSE())</f>
        <v>17</v>
      </c>
    </row>
    <row r="22" customFormat="false" ht="23.85" hidden="false" customHeight="false" outlineLevel="0" collapsed="false">
      <c r="A22" s="7"/>
      <c r="B22" s="7" t="s">
        <v>782</v>
      </c>
      <c r="C22" s="6" t="n">
        <v>312</v>
      </c>
      <c r="D22" s="7" t="str">
        <f aca="false">VLOOKUP(C22,'Meal Library'!$A$2:$I$237,2,FALSE())</f>
        <v>BYO: Chicken Tikka + Brown Rice + Cauliflower Rice</v>
      </c>
      <c r="E22" s="7" t="str">
        <f aca="false">VLOOKUP(C22,'Meal Library'!$A$2:$I$237,9,FALSE())</f>
        <v>6 oz Chicken Tikka + 4 oz Brown Rice + 1 cup Lime and Scallion Cauliflower Rice</v>
      </c>
      <c r="F22" s="6" t="n">
        <f aca="false">VLOOKUP(C22,'Meal Library'!$A$2:$I$237,4,FALSE())</f>
        <v>615</v>
      </c>
      <c r="G22" s="6" t="n">
        <f aca="false">VLOOKUP(C22,'Meal Library'!$A$2:$I$237,5,FALSE())</f>
        <v>62</v>
      </c>
      <c r="H22" s="6" t="n">
        <f aca="false">VLOOKUP(C22,'Meal Library'!$A$2:$I$237,6,FALSE())</f>
        <v>53</v>
      </c>
      <c r="I22" s="6" t="n">
        <f aca="false">VLOOKUP(C22,'Meal Library'!$A$2:$I$237,7,FALSE())</f>
        <v>21</v>
      </c>
    </row>
    <row r="23" customFormat="false" ht="15" hidden="false" customHeight="false" outlineLevel="0" collapsed="false">
      <c r="A23" s="7"/>
      <c r="B23" s="7" t="s">
        <v>783</v>
      </c>
      <c r="C23" s="6" t="n">
        <v>118</v>
      </c>
      <c r="D23" s="7" t="str">
        <f aca="false">VLOOKUP(C23,'Meal Library'!$A$2:$I$237,2,FALSE())</f>
        <v>Yogurt Breakfast</v>
      </c>
      <c r="E23" s="7" t="str">
        <f aca="false">VLOOKUP(C23,'Meal Library'!$A$2:$I$237,9,FALSE())</f>
        <v>Original Large Yogurt</v>
      </c>
      <c r="F23" s="6" t="n">
        <f aca="false">VLOOKUP(C23,'Meal Library'!$A$2:$I$237,4,FALSE())</f>
        <v>400</v>
      </c>
      <c r="G23" s="6" t="n">
        <f aca="false">VLOOKUP(C23,'Meal Library'!$A$2:$I$237,5,FALSE())</f>
        <v>26</v>
      </c>
      <c r="H23" s="6" t="n">
        <f aca="false">VLOOKUP(C23,'Meal Library'!$A$2:$I$237,6,FALSE())</f>
        <v>41</v>
      </c>
      <c r="I23" s="6" t="n">
        <f aca="false">VLOOKUP(C23,'Meal Library'!$A$2:$I$237,7,FALSE())</f>
        <v>17</v>
      </c>
    </row>
    <row r="24" customFormat="false" ht="15" hidden="false" customHeight="false" outlineLevel="0" collapsed="false">
      <c r="A24" s="7"/>
      <c r="B24" s="7" t="s">
        <v>784</v>
      </c>
      <c r="C24" s="6" t="n">
        <v>662</v>
      </c>
      <c r="D24" s="7" t="str">
        <f aca="false">VLOOKUP(C24,'Meal Library'!$A$2:$I$237,2,FALSE())</f>
        <v>CM Fajita Veg Mix (4oz)</v>
      </c>
      <c r="E24" s="7" t="str">
        <f aca="false">VLOOKUP(C24,'Meal Library'!$A$2:$I$237,9,FALSE())</f>
        <v>4 oz Fajita Veg Mix from Customized Meals</v>
      </c>
      <c r="F24" s="6" t="n">
        <f aca="false">VLOOKUP(C24,'Meal Library'!$A$2:$I$237,4,FALSE())</f>
        <v>80</v>
      </c>
      <c r="G24" s="6" t="n">
        <f aca="false">VLOOKUP(C24,'Meal Library'!$A$2:$I$237,5,FALSE())</f>
        <v>2</v>
      </c>
      <c r="H24" s="6" t="n">
        <f aca="false">VLOOKUP(C24,'Meal Library'!$A$2:$I$237,6,FALSE())</f>
        <v>13</v>
      </c>
      <c r="I24" s="6" t="n">
        <f aca="false">VLOOKUP(C24,'Meal Library'!$A$2:$I$237,7,FALSE())</f>
        <v>3</v>
      </c>
    </row>
    <row r="25" customFormat="false" ht="15" hidden="false" customHeight="false" outlineLevel="0" collapsed="false">
      <c r="A25" s="10" t="s">
        <v>793</v>
      </c>
      <c r="B25" s="10" t="s">
        <v>853</v>
      </c>
      <c r="C25" s="10"/>
      <c r="D25" s="10"/>
      <c r="E25" s="10"/>
      <c r="F25" s="10" t="n">
        <f aca="false">SUM(F21:F24)</f>
        <v>1655</v>
      </c>
      <c r="G25" s="10" t="n">
        <f aca="false">SUM(G21:G24)</f>
        <v>131</v>
      </c>
      <c r="H25" s="10" t="n">
        <f aca="false">SUM(H21:H24)</f>
        <v>164</v>
      </c>
      <c r="I25" s="10" t="n">
        <f aca="false">SUM(I21:I24)</f>
        <v>58</v>
      </c>
    </row>
    <row r="27" customFormat="false" ht="35.05" hidden="false" customHeight="false" outlineLevel="0" collapsed="false">
      <c r="A27" s="7" t="s">
        <v>794</v>
      </c>
      <c r="B27" s="7" t="s">
        <v>781</v>
      </c>
      <c r="C27" s="6" t="n">
        <v>64</v>
      </c>
      <c r="D27" s="7" t="str">
        <f aca="false">VLOOKUP(C27,'Meal Library'!$A$2:$I$237,2,FALSE())</f>
        <v>Shrimp &amp; Veg Pasta Marinara</v>
      </c>
      <c r="E27" s="7" t="str">
        <f aca="false">VLOOKUP(C27,'Meal Library'!$A$2:$I$237,9,FALSE())</f>
        <v>6 oz Cajun Shrimp + 6 oz Whole Wheat Penne + 4 oz Roasted Veg Medley + 1 cup Marinara + .25 oz Parmesan. Verified via Add-to-Cart gate.</v>
      </c>
      <c r="F27" s="6" t="n">
        <f aca="false">VLOOKUP(C27,'Meal Library'!$A$2:$I$237,4,FALSE())</f>
        <v>680</v>
      </c>
      <c r="G27" s="6" t="n">
        <f aca="false">VLOOKUP(C27,'Meal Library'!$A$2:$I$237,5,FALSE())</f>
        <v>40</v>
      </c>
      <c r="H27" s="6" t="n">
        <f aca="false">VLOOKUP(C27,'Meal Library'!$A$2:$I$237,6,FALSE())</f>
        <v>82</v>
      </c>
      <c r="I27" s="6" t="n">
        <f aca="false">VLOOKUP(C27,'Meal Library'!$A$2:$I$237,7,FALSE())</f>
        <v>25</v>
      </c>
    </row>
    <row r="28" customFormat="false" ht="35.05" hidden="false" customHeight="false" outlineLevel="0" collapsed="false">
      <c r="A28" s="7"/>
      <c r="B28" s="7" t="s">
        <v>782</v>
      </c>
      <c r="C28" s="6" t="n">
        <v>42</v>
      </c>
      <c r="D28" s="7" t="str">
        <f aca="false">VLOOKUP(C28,'Meal Library'!$A$2:$I$237,2,FALSE())</f>
        <v>Banza Pasta Smoked Paprika Chicken</v>
      </c>
      <c r="E28" s="7" t="str">
        <f aca="false">VLOOKUP(C28,'Meal Library'!$A$2:$I$237,9,FALSE())</f>
        <v>4 oz Smoked Paprika Chicken Thigh + 6 oz Banza Chickpea Pasta + 1 cup Creamy Cashew Sauce + 1 tbsp Cheddar Cheese. Verified via Add-to-Cart gate.</v>
      </c>
      <c r="F28" s="6" t="n">
        <f aca="false">VLOOKUP(C28,'Meal Library'!$A$2:$I$237,4,FALSE())</f>
        <v>550</v>
      </c>
      <c r="G28" s="6" t="n">
        <f aca="false">VLOOKUP(C28,'Meal Library'!$A$2:$I$237,5,FALSE())</f>
        <v>47</v>
      </c>
      <c r="H28" s="6" t="n">
        <f aca="false">VLOOKUP(C28,'Meal Library'!$A$2:$I$237,6,FALSE())</f>
        <v>56</v>
      </c>
      <c r="I28" s="6" t="n">
        <f aca="false">VLOOKUP(C28,'Meal Library'!$A$2:$I$237,7,FALSE())</f>
        <v>17</v>
      </c>
    </row>
    <row r="29" customFormat="false" ht="15" hidden="false" customHeight="false" outlineLevel="0" collapsed="false">
      <c r="A29" s="7"/>
      <c r="B29" s="7" t="s">
        <v>783</v>
      </c>
      <c r="C29" s="6" t="n">
        <v>304</v>
      </c>
      <c r="D29" s="7" t="str">
        <f aca="false">VLOOKUP(C29,'Meal Library'!$A$2:$I$237,2,FALSE())</f>
        <v>BYO: Ginger Soy Tilapia + Brown Rice + Spinach</v>
      </c>
      <c r="E29" s="7" t="str">
        <f aca="false">VLOOKUP(C29,'Meal Library'!$A$2:$I$237,9,FALSE())</f>
        <v>6 oz Ginger Soy Tilapia + 4 oz Brown Rice + 1 cup Spinach</v>
      </c>
      <c r="F29" s="6" t="n">
        <f aca="false">VLOOKUP(C29,'Meal Library'!$A$2:$I$237,4,FALSE())</f>
        <v>360</v>
      </c>
      <c r="G29" s="6" t="n">
        <f aca="false">VLOOKUP(C29,'Meal Library'!$A$2:$I$237,5,FALSE())</f>
        <v>45</v>
      </c>
      <c r="H29" s="6" t="n">
        <f aca="false">VLOOKUP(C29,'Meal Library'!$A$2:$I$237,6,FALSE())</f>
        <v>30</v>
      </c>
      <c r="I29" s="6" t="n">
        <f aca="false">VLOOKUP(C29,'Meal Library'!$A$2:$I$237,7,FALSE())</f>
        <v>9</v>
      </c>
    </row>
    <row r="30" customFormat="false" ht="15" hidden="false" customHeight="false" outlineLevel="0" collapsed="false">
      <c r="A30" s="7"/>
      <c r="B30" s="7" t="s">
        <v>784</v>
      </c>
      <c r="C30" s="6" t="n">
        <v>657</v>
      </c>
      <c r="D30" s="7" t="str">
        <f aca="false">VLOOKUP(C30,'Meal Library'!$A$2:$I$237,2,FALSE())</f>
        <v>CM Roasted Garlic Zucchini (4oz)</v>
      </c>
      <c r="E30" s="7" t="str">
        <f aca="false">VLOOKUP(C30,'Meal Library'!$A$2:$I$237,9,FALSE())</f>
        <v>4 oz Roasted Garlic Zucchini from Customized Meals</v>
      </c>
      <c r="F30" s="6" t="n">
        <f aca="false">VLOOKUP(C30,'Meal Library'!$A$2:$I$237,4,FALSE())</f>
        <v>50</v>
      </c>
      <c r="G30" s="6" t="n">
        <f aca="false">VLOOKUP(C30,'Meal Library'!$A$2:$I$237,5,FALSE())</f>
        <v>1</v>
      </c>
      <c r="H30" s="6" t="n">
        <f aca="false">VLOOKUP(C30,'Meal Library'!$A$2:$I$237,6,FALSE())</f>
        <v>4</v>
      </c>
      <c r="I30" s="6" t="n">
        <f aca="false">VLOOKUP(C30,'Meal Library'!$A$2:$I$237,7,FALSE())</f>
        <v>4</v>
      </c>
    </row>
    <row r="31" customFormat="false" ht="15" hidden="false" customHeight="false" outlineLevel="0" collapsed="false">
      <c r="A31" s="7"/>
      <c r="B31" s="7" t="s">
        <v>785</v>
      </c>
      <c r="C31" s="6" t="n">
        <v>667</v>
      </c>
      <c r="D31" s="7" t="str">
        <f aca="false">VLOOKUP(C31,'Meal Library'!$A$2:$I$237,2,FALSE())</f>
        <v>CM Spinach (1 cup)</v>
      </c>
      <c r="E31" s="7" t="str">
        <f aca="false">VLOOKUP(C31,'Meal Library'!$A$2:$I$237,9,FALSE())</f>
        <v>1 cup Spinach from Customized Meals</v>
      </c>
      <c r="F31" s="6" t="n">
        <f aca="false">VLOOKUP(C31,'Meal Library'!$A$2:$I$237,4,FALSE())</f>
        <v>5</v>
      </c>
      <c r="G31" s="6" t="n">
        <f aca="false">VLOOKUP(C31,'Meal Library'!$A$2:$I$237,5,FALSE())</f>
        <v>1</v>
      </c>
      <c r="H31" s="6" t="n">
        <f aca="false">VLOOKUP(C31,'Meal Library'!$A$2:$I$237,6,FALSE())</f>
        <v>1</v>
      </c>
      <c r="I31" s="6" t="n">
        <f aca="false">VLOOKUP(C31,'Meal Library'!$A$2:$I$237,7,FALSE())</f>
        <v>0</v>
      </c>
    </row>
    <row r="32" customFormat="false" ht="15" hidden="false" customHeight="false" outlineLevel="0" collapsed="false">
      <c r="A32" s="10" t="s">
        <v>794</v>
      </c>
      <c r="B32" s="10" t="s">
        <v>853</v>
      </c>
      <c r="C32" s="10"/>
      <c r="D32" s="10"/>
      <c r="E32" s="10"/>
      <c r="F32" s="10" t="n">
        <f aca="false">SUM(F27:F31)</f>
        <v>1645</v>
      </c>
      <c r="G32" s="10" t="n">
        <f aca="false">SUM(G27:G31)</f>
        <v>134</v>
      </c>
      <c r="H32" s="10" t="n">
        <f aca="false">SUM(H27:H31)</f>
        <v>173</v>
      </c>
      <c r="I32" s="10" t="n">
        <f aca="false">SUM(I27:I31)</f>
        <v>55</v>
      </c>
    </row>
    <row r="34" customFormat="false" ht="35.05" hidden="false" customHeight="false" outlineLevel="0" collapsed="false">
      <c r="A34" s="7" t="s">
        <v>795</v>
      </c>
      <c r="B34" s="7" t="s">
        <v>781</v>
      </c>
      <c r="C34" s="6" t="n">
        <v>24</v>
      </c>
      <c r="D34" s="7" t="str">
        <f aca="false">VLOOKUP(C34,'Meal Library'!$A$2:$I$237,2,FALSE())</f>
        <v>Greek Chicken Pasta</v>
      </c>
      <c r="E34" s="7" t="str">
        <f aca="false">VLOOKUP(C34,'Meal Library'!$A$2:$I$237,9,FALSE())</f>
        <v>4 oz Sous vide Chicken Breast + 6 oz Whole Wheat Penne + 6 oz Blanched Broccoli + 1 cup Creamy Cashew Sauce + 1 oz Feta. Verified via Add-to-Cart gate.</v>
      </c>
      <c r="F34" s="6" t="n">
        <f aca="false">VLOOKUP(C34,'Meal Library'!$A$2:$I$237,4,FALSE())</f>
        <v>570</v>
      </c>
      <c r="G34" s="6" t="n">
        <f aca="false">VLOOKUP(C34,'Meal Library'!$A$2:$I$237,5,FALSE())</f>
        <v>54</v>
      </c>
      <c r="H34" s="6" t="n">
        <f aca="false">VLOOKUP(C34,'Meal Library'!$A$2:$I$237,6,FALSE())</f>
        <v>65</v>
      </c>
      <c r="I34" s="6" t="n">
        <f aca="false">VLOOKUP(C34,'Meal Library'!$A$2:$I$237,7,FALSE())</f>
        <v>15</v>
      </c>
    </row>
    <row r="35" customFormat="false" ht="35.05" hidden="false" customHeight="false" outlineLevel="0" collapsed="false">
      <c r="A35" s="7"/>
      <c r="B35" s="7" t="s">
        <v>782</v>
      </c>
      <c r="C35" s="6" t="n">
        <v>128</v>
      </c>
      <c r="D35" s="7" t="str">
        <f aca="false">VLOOKUP(C35,'Meal Library'!$A$2:$I$237,2,FALSE())</f>
        <v>Build-Your-Own Pasta Bowl</v>
      </c>
      <c r="E35" s="7" t="str">
        <f aca="false">VLOOKUP(C35,'Meal Library'!$A$2:$I$237,9,FALSE())</f>
        <v>6 oz Smoked Paprika Chicken Breast + 6 oz Whole Wheat Penne Pasta + 6 oz Broccoli + 4 tbsp Red Bell Pepper Sauce + 2 tbsp Cheddar. Verified via Add-to-Cart gate.</v>
      </c>
      <c r="F35" s="6" t="n">
        <f aca="false">VLOOKUP(C35,'Meal Library'!$A$2:$I$237,4,FALSE())</f>
        <v>650</v>
      </c>
      <c r="G35" s="6" t="n">
        <f aca="false">VLOOKUP(C35,'Meal Library'!$A$2:$I$237,5,FALSE())</f>
        <v>69</v>
      </c>
      <c r="H35" s="6" t="n">
        <f aca="false">VLOOKUP(C35,'Meal Library'!$A$2:$I$237,6,FALSE())</f>
        <v>68</v>
      </c>
      <c r="I35" s="6" t="n">
        <f aca="false">VLOOKUP(C35,'Meal Library'!$A$2:$I$237,7,FALSE())</f>
        <v>16</v>
      </c>
    </row>
    <row r="36" customFormat="false" ht="23.85" hidden="false" customHeight="false" outlineLevel="0" collapsed="false">
      <c r="A36" s="7"/>
      <c r="B36" s="7" t="s">
        <v>783</v>
      </c>
      <c r="C36" s="6" t="n">
        <v>100</v>
      </c>
      <c r="D36" s="7" t="str">
        <f aca="false">VLOOKUP(C36,'Meal Library'!$A$2:$I$237,2,FALSE())</f>
        <v>Greek Cucumber Salad (no protein)</v>
      </c>
      <c r="E36" s="7" t="str">
        <f aca="false">VLOOKUP(C36,'Meal Library'!$A$2:$I$237,9,FALSE())</f>
        <v>1 Unit Greek Cucumber Salad + 2 tbsp Greek Dressing, no protein. Verified via Add-to-Cart gate.</v>
      </c>
      <c r="F36" s="6" t="n">
        <f aca="false">VLOOKUP(C36,'Meal Library'!$A$2:$I$237,4,FALSE())</f>
        <v>250</v>
      </c>
      <c r="G36" s="6" t="n">
        <f aca="false">VLOOKUP(C36,'Meal Library'!$A$2:$I$237,5,FALSE())</f>
        <v>6</v>
      </c>
      <c r="H36" s="6" t="n">
        <f aca="false">VLOOKUP(C36,'Meal Library'!$A$2:$I$237,6,FALSE())</f>
        <v>11</v>
      </c>
      <c r="I36" s="6" t="n">
        <f aca="false">VLOOKUP(C36,'Meal Library'!$A$2:$I$237,7,FALSE())</f>
        <v>20</v>
      </c>
    </row>
    <row r="37" customFormat="false" ht="23.85" hidden="false" customHeight="false" outlineLevel="0" collapsed="false">
      <c r="A37" s="7"/>
      <c r="B37" s="7" t="s">
        <v>784</v>
      </c>
      <c r="C37" s="6" t="n">
        <v>231</v>
      </c>
      <c r="D37" s="7" t="str">
        <f aca="false">VLOOKUP(C37,'Meal Library'!$A$2:$I$237,2,FALSE())</f>
        <v>Apple (1 cup)</v>
      </c>
      <c r="E37" s="7" t="str">
        <f aca="false">VLOOKUP(C37,'Meal Library'!$A$2:$I$237,9,FALSE())</f>
        <v>1 Cup sliced Apple from the Fruits menu. Verified via Add-to-Cart gate at localfoodz.co/menu/fruits.</v>
      </c>
      <c r="F37" s="6" t="n">
        <f aca="false">VLOOKUP(C37,'Meal Library'!$A$2:$I$237,4,FALSE())</f>
        <v>90</v>
      </c>
      <c r="G37" s="6" t="n">
        <f aca="false">VLOOKUP(C37,'Meal Library'!$A$2:$I$237,5,FALSE())</f>
        <v>0</v>
      </c>
      <c r="H37" s="6" t="n">
        <f aca="false">VLOOKUP(C37,'Meal Library'!$A$2:$I$237,6,FALSE())</f>
        <v>25</v>
      </c>
      <c r="I37" s="6" t="n">
        <f aca="false">VLOOKUP(C37,'Meal Library'!$A$2:$I$237,7,FALSE())</f>
        <v>0</v>
      </c>
    </row>
    <row r="38" customFormat="false" ht="15" hidden="false" customHeight="false" outlineLevel="0" collapsed="false">
      <c r="A38" s="7"/>
      <c r="B38" s="7" t="s">
        <v>785</v>
      </c>
      <c r="C38" s="6" t="n">
        <v>663</v>
      </c>
      <c r="D38" s="7" t="str">
        <f aca="false">VLOOKUP(C38,'Meal Library'!$A$2:$I$237,2,FALSE())</f>
        <v>CM Garlic Baked Mushrooms (4oz)</v>
      </c>
      <c r="E38" s="7" t="str">
        <f aca="false">VLOOKUP(C38,'Meal Library'!$A$2:$I$237,9,FALSE())</f>
        <v>4 oz Garlic Baked Mushrooms from Customized Meals</v>
      </c>
      <c r="F38" s="6" t="n">
        <f aca="false">VLOOKUP(C38,'Meal Library'!$A$2:$I$237,4,FALSE())</f>
        <v>120</v>
      </c>
      <c r="G38" s="6" t="n">
        <f aca="false">VLOOKUP(C38,'Meal Library'!$A$2:$I$237,5,FALSE())</f>
        <v>3</v>
      </c>
      <c r="H38" s="6" t="n">
        <f aca="false">VLOOKUP(C38,'Meal Library'!$A$2:$I$237,6,FALSE())</f>
        <v>5</v>
      </c>
      <c r="I38" s="6" t="n">
        <f aca="false">VLOOKUP(C38,'Meal Library'!$A$2:$I$237,7,FALSE())</f>
        <v>11</v>
      </c>
    </row>
    <row r="39" customFormat="false" ht="15" hidden="false" customHeight="false" outlineLevel="0" collapsed="false">
      <c r="A39" s="10" t="s">
        <v>795</v>
      </c>
      <c r="B39" s="10" t="s">
        <v>853</v>
      </c>
      <c r="C39" s="10"/>
      <c r="D39" s="10"/>
      <c r="E39" s="10"/>
      <c r="F39" s="10" t="n">
        <f aca="false">SUM(F34:F38)</f>
        <v>1680</v>
      </c>
      <c r="G39" s="10" t="n">
        <f aca="false">SUM(G34:G38)</f>
        <v>132</v>
      </c>
      <c r="H39" s="10" t="n">
        <f aca="false">SUM(H34:H38)</f>
        <v>174</v>
      </c>
      <c r="I39" s="10" t="n">
        <f aca="false">SUM(I34:I38)</f>
        <v>62</v>
      </c>
    </row>
    <row r="41" customFormat="false" ht="23.85" hidden="false" customHeight="false" outlineLevel="0" collapsed="false">
      <c r="A41" s="13" t="s">
        <v>796</v>
      </c>
      <c r="B41" s="13" t="s">
        <v>781</v>
      </c>
      <c r="C41" s="14" t="n">
        <v>82</v>
      </c>
      <c r="D41" s="13" t="str">
        <f aca="false">VLOOKUP(C41,'Meal Library'!$A$2:$I$237,2,FALSE())</f>
        <v>Mediterranean Pesto Pasta Salad</v>
      </c>
      <c r="E41" s="13" t="str">
        <f aca="false">VLOOKUP(C41,'Meal Library'!$A$2:$I$237,9,FALSE())</f>
        <v>6 oz Sous vide Chicken Breast + Mediterranean Pesto Pasta. Verified via Add-to-Cart gate.</v>
      </c>
      <c r="F41" s="14" t="n">
        <f aca="false">VLOOKUP(C41,'Meal Library'!$A$2:$I$237,4,FALSE())</f>
        <v>890</v>
      </c>
      <c r="G41" s="14" t="n">
        <f aca="false">VLOOKUP(C41,'Meal Library'!$A$2:$I$237,5,FALSE())</f>
        <v>72</v>
      </c>
      <c r="H41" s="14" t="n">
        <f aca="false">VLOOKUP(C41,'Meal Library'!$A$2:$I$237,6,FALSE())</f>
        <v>71</v>
      </c>
      <c r="I41" s="14" t="n">
        <f aca="false">VLOOKUP(C41,'Meal Library'!$A$2:$I$237,7,FALSE())</f>
        <v>39</v>
      </c>
    </row>
    <row r="42" customFormat="false" ht="35.05" hidden="false" customHeight="false" outlineLevel="0" collapsed="false">
      <c r="A42" s="13"/>
      <c r="B42" s="13" t="s">
        <v>782</v>
      </c>
      <c r="C42" s="14" t="n">
        <v>105</v>
      </c>
      <c r="D42" s="13" t="str">
        <f aca="false">VLOOKUP(C42,'Meal Library'!$A$2:$I$237,2,FALSE())</f>
        <v>Hainan Chicken w/ Rice + Scallion</v>
      </c>
      <c r="E42" s="13" t="str">
        <f aca="false">VLOOKUP(C42,'Meal Library'!$A$2:$I$237,9,FALSE())</f>
        <v>6 oz Sousvide Chicken Breast + 6 oz White Rice + 6 oz Broccoli + 2 tbsp Ginger Scallion Sauce. Verified via Add-to-Cart gate.</v>
      </c>
      <c r="F42" s="14" t="n">
        <f aca="false">VLOOKUP(C42,'Meal Library'!$A$2:$I$237,4,FALSE())</f>
        <v>790</v>
      </c>
      <c r="G42" s="14" t="n">
        <f aca="false">VLOOKUP(C42,'Meal Library'!$A$2:$I$237,5,FALSE())</f>
        <v>61</v>
      </c>
      <c r="H42" s="14" t="n">
        <f aca="false">VLOOKUP(C42,'Meal Library'!$A$2:$I$237,6,FALSE())</f>
        <v>61</v>
      </c>
      <c r="I42" s="14" t="n">
        <f aca="false">VLOOKUP(C42,'Meal Library'!$A$2:$I$237,7,FALSE())</f>
        <v>34</v>
      </c>
    </row>
    <row r="43" customFormat="false" ht="23.85" hidden="false" customHeight="false" outlineLevel="0" collapsed="false">
      <c r="A43" s="13"/>
      <c r="B43" s="13" t="s">
        <v>783</v>
      </c>
      <c r="C43" s="14" t="n">
        <v>312</v>
      </c>
      <c r="D43" s="13" t="str">
        <f aca="false">VLOOKUP(C43,'Meal Library'!$A$2:$I$237,2,FALSE())</f>
        <v>BYO: Chicken Tikka + Brown Rice + Cauliflower Rice</v>
      </c>
      <c r="E43" s="13" t="str">
        <f aca="false">VLOOKUP(C43,'Meal Library'!$A$2:$I$237,9,FALSE())</f>
        <v>6 oz Chicken Tikka + 4 oz Brown Rice + 1 cup Lime and Scallion Cauliflower Rice</v>
      </c>
      <c r="F43" s="14" t="n">
        <f aca="false">VLOOKUP(C43,'Meal Library'!$A$2:$I$237,4,FALSE())</f>
        <v>615</v>
      </c>
      <c r="G43" s="14" t="n">
        <f aca="false">VLOOKUP(C43,'Meal Library'!$A$2:$I$237,5,FALSE())</f>
        <v>62</v>
      </c>
      <c r="H43" s="14" t="n">
        <f aca="false">VLOOKUP(C43,'Meal Library'!$A$2:$I$237,6,FALSE())</f>
        <v>53</v>
      </c>
      <c r="I43" s="14" t="n">
        <f aca="false">VLOOKUP(C43,'Meal Library'!$A$2:$I$237,7,FALSE())</f>
        <v>21</v>
      </c>
    </row>
    <row r="44" customFormat="false" ht="15" hidden="false" customHeight="false" outlineLevel="0" collapsed="false">
      <c r="A44" s="13"/>
      <c r="B44" s="13" t="s">
        <v>784</v>
      </c>
      <c r="C44" s="14" t="n">
        <v>626</v>
      </c>
      <c r="D44" s="13" t="str">
        <f aca="false">VLOOKUP(C44,'Meal Library'!$A$2:$I$237,2,FALSE())</f>
        <v>CM Vegan Meatballs (3)</v>
      </c>
      <c r="E44" s="13" t="str">
        <f aca="false">VLOOKUP(C44,'Meal Library'!$A$2:$I$237,9,FALSE())</f>
        <v>3 Vegan Meatballs from Customized Meals</v>
      </c>
      <c r="F44" s="14" t="n">
        <f aca="false">VLOOKUP(C44,'Meal Library'!$A$2:$I$237,4,FALSE())</f>
        <v>140</v>
      </c>
      <c r="G44" s="14" t="n">
        <f aca="false">VLOOKUP(C44,'Meal Library'!$A$2:$I$237,5,FALSE())</f>
        <v>13</v>
      </c>
      <c r="H44" s="14" t="n">
        <f aca="false">VLOOKUP(C44,'Meal Library'!$A$2:$I$237,6,FALSE())</f>
        <v>3</v>
      </c>
      <c r="I44" s="14" t="n">
        <f aca="false">VLOOKUP(C44,'Meal Library'!$A$2:$I$237,7,FALSE())</f>
        <v>9</v>
      </c>
    </row>
    <row r="45" customFormat="false" ht="23.85" hidden="false" customHeight="false" outlineLevel="0" collapsed="false">
      <c r="A45" s="13"/>
      <c r="B45" s="13" t="s">
        <v>785</v>
      </c>
      <c r="C45" s="14" t="n">
        <v>231</v>
      </c>
      <c r="D45" s="13" t="str">
        <f aca="false">VLOOKUP(C45,'Meal Library'!$A$2:$I$237,2,FALSE())</f>
        <v>Apple (1 cup)</v>
      </c>
      <c r="E45" s="13" t="str">
        <f aca="false">VLOOKUP(C45,'Meal Library'!$A$2:$I$237,9,FALSE())</f>
        <v>1 Cup sliced Apple from the Fruits menu. Verified via Add-to-Cart gate at localfoodz.co/menu/fruits.</v>
      </c>
      <c r="F45" s="14" t="n">
        <f aca="false">VLOOKUP(C45,'Meal Library'!$A$2:$I$237,4,FALSE())</f>
        <v>90</v>
      </c>
      <c r="G45" s="14" t="n">
        <f aca="false">VLOOKUP(C45,'Meal Library'!$A$2:$I$237,5,FALSE())</f>
        <v>0</v>
      </c>
      <c r="H45" s="14" t="n">
        <f aca="false">VLOOKUP(C45,'Meal Library'!$A$2:$I$237,6,FALSE())</f>
        <v>25</v>
      </c>
      <c r="I45" s="14" t="n">
        <f aca="false">VLOOKUP(C45,'Meal Library'!$A$2:$I$237,7,FALSE())</f>
        <v>0</v>
      </c>
    </row>
    <row r="46" customFormat="false" ht="23.85" hidden="false" customHeight="false" outlineLevel="0" collapsed="false">
      <c r="A46" s="13"/>
      <c r="B46" s="13" t="s">
        <v>786</v>
      </c>
      <c r="C46" s="14" t="n">
        <v>651</v>
      </c>
      <c r="D46" s="13" t="str">
        <f aca="false">VLOOKUP(C46,'Meal Library'!$A$2:$I$237,2,FALSE())</f>
        <v>CM White Rice (4oz)</v>
      </c>
      <c r="E46" s="13" t="str">
        <f aca="false">VLOOKUP(C46,'Meal Library'!$A$2:$I$237,9,FALSE())</f>
        <v>4 oz White Rice (Steamed Jasmine Rice) from Customized Meals</v>
      </c>
      <c r="F46" s="14" t="n">
        <f aca="false">VLOOKUP(C46,'Meal Library'!$A$2:$I$237,4,FALSE())</f>
        <v>150</v>
      </c>
      <c r="G46" s="14" t="n">
        <f aca="false">VLOOKUP(C46,'Meal Library'!$A$2:$I$237,5,FALSE())</f>
        <v>3</v>
      </c>
      <c r="H46" s="14" t="n">
        <f aca="false">VLOOKUP(C46,'Meal Library'!$A$2:$I$237,6,FALSE())</f>
        <v>32</v>
      </c>
      <c r="I46" s="14" t="n">
        <f aca="false">VLOOKUP(C46,'Meal Library'!$A$2:$I$237,7,FALSE())</f>
        <v>0</v>
      </c>
    </row>
    <row r="47" customFormat="false" ht="23.85" hidden="false" customHeight="false" outlineLevel="0" collapsed="false">
      <c r="A47" s="13"/>
      <c r="B47" s="13" t="s">
        <v>787</v>
      </c>
      <c r="C47" s="14" t="n">
        <v>232</v>
      </c>
      <c r="D47" s="13" t="str">
        <f aca="false">VLOOKUP(C47,'Meal Library'!$A$2:$I$237,2,FALSE())</f>
        <v>Orange (1 cup)</v>
      </c>
      <c r="E47" s="13" t="str">
        <f aca="false">VLOOKUP(C47,'Meal Library'!$A$2:$I$237,9,FALSE())</f>
        <v>1 Cup Orange segments from the Fruits menu. Verified via Add-to-Cart gate at localfoodz.co/menu/fruits.</v>
      </c>
      <c r="F47" s="14" t="n">
        <f aca="false">VLOOKUP(C47,'Meal Library'!$A$2:$I$237,4,FALSE())</f>
        <v>70</v>
      </c>
      <c r="G47" s="14" t="n">
        <f aca="false">VLOOKUP(C47,'Meal Library'!$A$2:$I$237,5,FALSE())</f>
        <v>1</v>
      </c>
      <c r="H47" s="14" t="n">
        <f aca="false">VLOOKUP(C47,'Meal Library'!$A$2:$I$237,6,FALSE())</f>
        <v>17</v>
      </c>
      <c r="I47" s="14" t="n">
        <f aca="false">VLOOKUP(C47,'Meal Library'!$A$2:$I$237,7,FALSE())</f>
        <v>0</v>
      </c>
    </row>
    <row r="48" customFormat="false" ht="15" hidden="false" customHeight="false" outlineLevel="0" collapsed="false">
      <c r="A48" s="10" t="s">
        <v>796</v>
      </c>
      <c r="B48" s="10" t="s">
        <v>835</v>
      </c>
      <c r="C48" s="10"/>
      <c r="D48" s="10"/>
      <c r="E48" s="10"/>
      <c r="F48" s="10" t="n">
        <f aca="false">SUM(F41:F47)</f>
        <v>2745</v>
      </c>
      <c r="G48" s="10" t="n">
        <f aca="false">SUM(G41:G47)</f>
        <v>212</v>
      </c>
      <c r="H48" s="10" t="n">
        <f aca="false">SUM(H41:H47)</f>
        <v>262</v>
      </c>
      <c r="I48" s="10" t="n">
        <f aca="false">SUM(I41:I47)</f>
        <v>103</v>
      </c>
    </row>
    <row r="50" customFormat="false" ht="15" hidden="false" customHeight="false" outlineLevel="0" collapsed="false">
      <c r="A50" s="11"/>
      <c r="B50" s="11" t="s">
        <v>836</v>
      </c>
      <c r="C50" s="11"/>
      <c r="D50" s="11"/>
      <c r="E50" s="11"/>
      <c r="F50" s="11" t="n">
        <f aca="false">AVERAGE(F9,F14,F19,F25,F32,F39)</f>
        <v>1638.33333333333</v>
      </c>
      <c r="G50" s="11" t="n">
        <f aca="false">AVERAGE(G9,G14,G19,G25,G32,G39)</f>
        <v>128.166666666667</v>
      </c>
      <c r="H50" s="11" t="n">
        <f aca="false">AVERAGE(H9,H14,H19,H25,H32,H39)</f>
        <v>169.833333333333</v>
      </c>
      <c r="I50" s="11" t="n">
        <f aca="false">AVERAGE(I9,I14,I19,I25,I32,I39)</f>
        <v>56.75</v>
      </c>
    </row>
    <row r="51" customFormat="false" ht="15" hidden="false" customHeight="false" outlineLevel="0" collapsed="false">
      <c r="A51" s="15"/>
      <c r="B51" s="15" t="s">
        <v>837</v>
      </c>
      <c r="C51" s="15"/>
      <c r="D51" s="15"/>
      <c r="E51" s="15"/>
      <c r="F51" s="15" t="n">
        <f aca="false">F48</f>
        <v>2745</v>
      </c>
      <c r="G51" s="15" t="n">
        <f aca="false">G48</f>
        <v>212</v>
      </c>
      <c r="H51" s="15" t="n">
        <f aca="false">H48</f>
        <v>262</v>
      </c>
      <c r="I51" s="15" t="n">
        <f aca="false">I48</f>
        <v>103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854</v>
      </c>
    </row>
    <row r="2" customFormat="false" ht="15" hidden="false" customHeight="false" outlineLevel="0" collapsed="false">
      <c r="A2" s="16" t="s">
        <v>855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15" hidden="false" customHeight="false" outlineLevel="0" collapsed="false">
      <c r="A5" s="7" t="s">
        <v>856</v>
      </c>
      <c r="B5" s="7" t="s">
        <v>781</v>
      </c>
      <c r="C5" s="6" t="n">
        <v>1</v>
      </c>
      <c r="D5" s="7" t="str">
        <f aca="false">IFERROR(VLOOKUP(C5,'Meal Library'!$A$2:$I$237,2,FALSE()),"")</f>
        <v>Chicken Breast (8oz)</v>
      </c>
      <c r="E5" s="7" t="str">
        <f aca="false">IFERROR(VLOOKUP(C5,'Meal Library'!$A$2:$I$237,9,FALSE()),"")</f>
        <v>8 oz lean breast, no skin</v>
      </c>
      <c r="F5" s="6" t="n">
        <f aca="false">IFERROR(VLOOKUP(C5,'Meal Library'!$A$2:$I$237,4,FALSE()),0)</f>
        <v>380</v>
      </c>
      <c r="G5" s="6" t="n">
        <f aca="false">IFERROR(VLOOKUP(C5,'Meal Library'!$A$2:$I$237,5,FALSE()),0)</f>
        <v>70</v>
      </c>
      <c r="H5" s="6" t="n">
        <f aca="false">IFERROR(VLOOKUP(C5,'Meal Library'!$A$2:$I$237,6,FALSE()),0)</f>
        <v>3</v>
      </c>
      <c r="I5" s="6" t="n">
        <f aca="false">IFERROR(VLOOKUP(C5,'Meal Library'!$A$2:$I$237,7,FALSE()),0)</f>
        <v>9</v>
      </c>
    </row>
    <row r="6" customFormat="false" ht="15" hidden="false" customHeight="false" outlineLevel="0" collapsed="false">
      <c r="A6" s="7"/>
      <c r="B6" s="7" t="s">
        <v>782</v>
      </c>
      <c r="C6" s="6"/>
      <c r="D6" s="7" t="str">
        <f aca="false">IFERROR(VLOOKUP(C6,'Meal Library'!$A$2:$I$237,2,FALSE()),"")</f>
        <v/>
      </c>
      <c r="E6" s="7" t="str">
        <f aca="false">IFERROR(VLOOKUP(C6,'Meal Library'!$A$2:$I$237,9,FALSE()),"")</f>
        <v/>
      </c>
      <c r="F6" s="6" t="n">
        <f aca="false">IFERROR(VLOOKUP(C6,'Meal Library'!$A$2:$I$237,4,FALSE()),0)</f>
        <v>0</v>
      </c>
      <c r="G6" s="6" t="n">
        <f aca="false">IFERROR(VLOOKUP(C6,'Meal Library'!$A$2:$I$237,5,FALSE()),0)</f>
        <v>0</v>
      </c>
      <c r="H6" s="6" t="n">
        <f aca="false">IFERROR(VLOOKUP(C6,'Meal Library'!$A$2:$I$237,6,FALSE()),0)</f>
        <v>0</v>
      </c>
      <c r="I6" s="6" t="n">
        <f aca="false">IFERROR(VLOOKUP(C6,'Meal Library'!$A$2:$I$237,7,FALSE()),0)</f>
        <v>0</v>
      </c>
    </row>
    <row r="7" customFormat="false" ht="15" hidden="false" customHeight="false" outlineLevel="0" collapsed="false">
      <c r="A7" s="7"/>
      <c r="B7" s="7" t="s">
        <v>783</v>
      </c>
      <c r="C7" s="6"/>
      <c r="D7" s="7" t="str">
        <f aca="false">IFERROR(VLOOKUP(C7,'Meal Library'!$A$2:$I$237,2,FALSE()),"")</f>
        <v/>
      </c>
      <c r="E7" s="7" t="str">
        <f aca="false">IFERROR(VLOOKUP(C7,'Meal Library'!$A$2:$I$237,9,FALSE()),"")</f>
        <v/>
      </c>
      <c r="F7" s="6" t="n">
        <f aca="false">IFERROR(VLOOKUP(C7,'Meal Library'!$A$2:$I$237,4,FALSE()),0)</f>
        <v>0</v>
      </c>
      <c r="G7" s="6" t="n">
        <f aca="false">IFERROR(VLOOKUP(C7,'Meal Library'!$A$2:$I$237,5,FALSE()),0)</f>
        <v>0</v>
      </c>
      <c r="H7" s="6" t="n">
        <f aca="false">IFERROR(VLOOKUP(C7,'Meal Library'!$A$2:$I$237,6,FALSE()),0)</f>
        <v>0</v>
      </c>
      <c r="I7" s="6" t="n">
        <f aca="false">IFERROR(VLOOKUP(C7,'Meal Library'!$A$2:$I$237,7,FALSE()),0)</f>
        <v>0</v>
      </c>
    </row>
    <row r="8" customFormat="false" ht="15" hidden="false" customHeight="false" outlineLevel="0" collapsed="false">
      <c r="A8" s="7"/>
      <c r="B8" s="7" t="s">
        <v>784</v>
      </c>
      <c r="C8" s="6"/>
      <c r="D8" s="7" t="str">
        <f aca="false">IFERROR(VLOOKUP(C8,'Meal Library'!$A$2:$I$237,2,FALSE()),"")</f>
        <v/>
      </c>
      <c r="E8" s="7" t="str">
        <f aca="false">IFERROR(VLOOKUP(C8,'Meal Library'!$A$2:$I$237,9,FALSE()),"")</f>
        <v/>
      </c>
      <c r="F8" s="6" t="n">
        <f aca="false">IFERROR(VLOOKUP(C8,'Meal Library'!$A$2:$I$237,4,FALSE()),0)</f>
        <v>0</v>
      </c>
      <c r="G8" s="6" t="n">
        <f aca="false">IFERROR(VLOOKUP(C8,'Meal Library'!$A$2:$I$237,5,FALSE()),0)</f>
        <v>0</v>
      </c>
      <c r="H8" s="6" t="n">
        <f aca="false">IFERROR(VLOOKUP(C8,'Meal Library'!$A$2:$I$237,6,FALSE()),0)</f>
        <v>0</v>
      </c>
      <c r="I8" s="6" t="n">
        <f aca="false">IFERROR(VLOOKUP(C8,'Meal Library'!$A$2:$I$237,7,FALSE()),0)</f>
        <v>0</v>
      </c>
    </row>
    <row r="9" customFormat="false" ht="15" hidden="false" customHeight="false" outlineLevel="0" collapsed="false">
      <c r="A9" s="7"/>
      <c r="B9" s="7" t="s">
        <v>785</v>
      </c>
      <c r="C9" s="6"/>
      <c r="D9" s="7" t="str">
        <f aca="false">IFERROR(VLOOKUP(C9,'Meal Library'!$A$2:$I$237,2,FALSE()),"")</f>
        <v/>
      </c>
      <c r="E9" s="7" t="str">
        <f aca="false">IFERROR(VLOOKUP(C9,'Meal Library'!$A$2:$I$237,9,FALSE()),"")</f>
        <v/>
      </c>
      <c r="F9" s="6" t="n">
        <f aca="false">IFERROR(VLOOKUP(C9,'Meal Library'!$A$2:$I$237,4,FALSE()),0)</f>
        <v>0</v>
      </c>
      <c r="G9" s="6" t="n">
        <f aca="false">IFERROR(VLOOKUP(C9,'Meal Library'!$A$2:$I$237,5,FALSE()),0)</f>
        <v>0</v>
      </c>
      <c r="H9" s="6" t="n">
        <f aca="false">IFERROR(VLOOKUP(C9,'Meal Library'!$A$2:$I$237,6,FALSE()),0)</f>
        <v>0</v>
      </c>
      <c r="I9" s="6" t="n">
        <f aca="false">IFERROR(VLOOKUP(C9,'Meal Library'!$A$2:$I$237,7,FALSE()),0)</f>
        <v>0</v>
      </c>
    </row>
    <row r="10" customFormat="false" ht="15" hidden="false" customHeight="false" outlineLevel="0" collapsed="false">
      <c r="A10" s="7"/>
      <c r="B10" s="7" t="s">
        <v>786</v>
      </c>
      <c r="C10" s="6"/>
      <c r="D10" s="7" t="str">
        <f aca="false">IFERROR(VLOOKUP(C10,'Meal Library'!$A$2:$I$237,2,FALSE()),"")</f>
        <v/>
      </c>
      <c r="E10" s="7" t="str">
        <f aca="false">IFERROR(VLOOKUP(C10,'Meal Library'!$A$2:$I$237,9,FALSE()),"")</f>
        <v/>
      </c>
      <c r="F10" s="6" t="n">
        <f aca="false">IFERROR(VLOOKUP(C10,'Meal Library'!$A$2:$I$237,4,FALSE()),0)</f>
        <v>0</v>
      </c>
      <c r="G10" s="6" t="n">
        <f aca="false">IFERROR(VLOOKUP(C10,'Meal Library'!$A$2:$I$237,5,FALSE()),0)</f>
        <v>0</v>
      </c>
      <c r="H10" s="6" t="n">
        <f aca="false">IFERROR(VLOOKUP(C10,'Meal Library'!$A$2:$I$237,6,FALSE()),0)</f>
        <v>0</v>
      </c>
      <c r="I10" s="6" t="n">
        <f aca="false">IFERROR(VLOOKUP(C10,'Meal Library'!$A$2:$I$237,7,FALSE()),0)</f>
        <v>0</v>
      </c>
    </row>
    <row r="11" customFormat="false" ht="15" hidden="false" customHeight="false" outlineLevel="0" collapsed="false">
      <c r="A11" s="10"/>
      <c r="B11" s="10" t="s">
        <v>857</v>
      </c>
      <c r="C11" s="10"/>
      <c r="D11" s="10"/>
      <c r="E11" s="10"/>
      <c r="F11" s="10" t="n">
        <f aca="false">SUM(F5:F10)</f>
        <v>380</v>
      </c>
      <c r="G11" s="10" t="n">
        <f aca="false">SUM(G5:G10)</f>
        <v>70</v>
      </c>
      <c r="H11" s="10" t="n">
        <f aca="false">SUM(H5:H10)</f>
        <v>3</v>
      </c>
      <c r="I11" s="10" t="n">
        <f aca="false">SUM(I5:I10)</f>
        <v>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42"/>
    <col collapsed="false" customWidth="true" hidden="false" outlineLevel="0" max="3" min="3" style="0" width="55"/>
    <col collapsed="false" customWidth="true" hidden="false" outlineLevel="0" max="4" min="4" style="0" width="8"/>
    <col collapsed="false" customWidth="true" hidden="false" outlineLevel="0" max="6" min="5" style="0" width="12"/>
    <col collapsed="false" customWidth="true" hidden="false" outlineLevel="0" max="7" min="7" style="0" width="10"/>
    <col collapsed="false" customWidth="true" hidden="false" outlineLevel="0" max="8" min="8" style="0" width="16"/>
    <col collapsed="false" customWidth="true" hidden="false" outlineLevel="0" max="9" min="9" style="0" width="60"/>
  </cols>
  <sheetData>
    <row r="1" customFormat="false" ht="15" hidden="false" customHeight="false" outlineLevel="0" collapsed="false">
      <c r="A1" s="5" t="s">
        <v>23</v>
      </c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 t="s">
        <v>31</v>
      </c>
    </row>
    <row r="2" customFormat="false" ht="15" hidden="false" customHeight="false" outlineLevel="0" collapsed="false">
      <c r="A2" s="6" t="n">
        <v>1</v>
      </c>
      <c r="B2" s="7" t="s">
        <v>32</v>
      </c>
      <c r="C2" s="7" t="s">
        <v>33</v>
      </c>
      <c r="D2" s="6" t="n">
        <v>380</v>
      </c>
      <c r="E2" s="6" t="n">
        <v>70</v>
      </c>
      <c r="F2" s="6" t="n">
        <v>3</v>
      </c>
      <c r="G2" s="6" t="n">
        <v>9</v>
      </c>
      <c r="H2" s="7" t="s">
        <v>34</v>
      </c>
      <c r="I2" s="7" t="s">
        <v>35</v>
      </c>
    </row>
    <row r="3" customFormat="false" ht="15" hidden="false" customHeight="false" outlineLevel="0" collapsed="false">
      <c r="A3" s="6" t="n">
        <v>2</v>
      </c>
      <c r="B3" s="7" t="s">
        <v>36</v>
      </c>
      <c r="C3" s="7" t="s">
        <v>37</v>
      </c>
      <c r="D3" s="6" t="n">
        <v>430</v>
      </c>
      <c r="E3" s="6" t="n">
        <v>56</v>
      </c>
      <c r="F3" s="6" t="n">
        <v>1</v>
      </c>
      <c r="G3" s="6" t="n">
        <v>21</v>
      </c>
      <c r="H3" s="7" t="s">
        <v>34</v>
      </c>
      <c r="I3" s="7" t="s">
        <v>38</v>
      </c>
    </row>
    <row r="4" customFormat="false" ht="15" hidden="false" customHeight="false" outlineLevel="0" collapsed="false">
      <c r="A4" s="6" t="n">
        <v>3</v>
      </c>
      <c r="B4" s="7" t="s">
        <v>39</v>
      </c>
      <c r="C4" s="7" t="s">
        <v>40</v>
      </c>
      <c r="D4" s="6" t="n">
        <v>300</v>
      </c>
      <c r="E4" s="6" t="n">
        <v>50</v>
      </c>
      <c r="F4" s="6" t="n">
        <v>1</v>
      </c>
      <c r="G4" s="6" t="n">
        <v>11</v>
      </c>
      <c r="H4" s="7" t="s">
        <v>34</v>
      </c>
      <c r="I4" s="7" t="s">
        <v>41</v>
      </c>
    </row>
    <row r="5" customFormat="false" ht="15" hidden="false" customHeight="false" outlineLevel="0" collapsed="false">
      <c r="A5" s="6" t="n">
        <v>4</v>
      </c>
      <c r="B5" s="7" t="s">
        <v>42</v>
      </c>
      <c r="C5" s="7" t="s">
        <v>43</v>
      </c>
      <c r="D5" s="6" t="n">
        <v>430</v>
      </c>
      <c r="E5" s="6" t="n">
        <v>46</v>
      </c>
      <c r="F5" s="6" t="n">
        <v>1</v>
      </c>
      <c r="G5" s="6" t="n">
        <v>25</v>
      </c>
      <c r="H5" s="7" t="s">
        <v>34</v>
      </c>
      <c r="I5" s="7" t="s">
        <v>44</v>
      </c>
    </row>
    <row r="6" customFormat="false" ht="15" hidden="false" customHeight="false" outlineLevel="0" collapsed="false">
      <c r="A6" s="6" t="n">
        <v>5</v>
      </c>
      <c r="B6" s="7" t="s">
        <v>45</v>
      </c>
      <c r="C6" s="7" t="s">
        <v>46</v>
      </c>
      <c r="D6" s="6" t="n">
        <v>370</v>
      </c>
      <c r="E6" s="6" t="n">
        <v>43</v>
      </c>
      <c r="F6" s="6" t="n">
        <v>1</v>
      </c>
      <c r="G6" s="6" t="n">
        <v>21</v>
      </c>
      <c r="H6" s="7" t="s">
        <v>34</v>
      </c>
      <c r="I6" s="7" t="s">
        <v>47</v>
      </c>
    </row>
    <row r="7" customFormat="false" ht="15" hidden="false" customHeight="false" outlineLevel="0" collapsed="false">
      <c r="A7" s="6" t="n">
        <v>6</v>
      </c>
      <c r="B7" s="7" t="s">
        <v>48</v>
      </c>
      <c r="C7" s="7" t="s">
        <v>49</v>
      </c>
      <c r="D7" s="6" t="n">
        <v>350</v>
      </c>
      <c r="E7" s="6" t="n">
        <v>45</v>
      </c>
      <c r="F7" s="6" t="n">
        <v>0</v>
      </c>
      <c r="G7" s="6" t="n">
        <v>18</v>
      </c>
      <c r="H7" s="7" t="s">
        <v>34</v>
      </c>
      <c r="I7" s="7" t="s">
        <v>50</v>
      </c>
    </row>
    <row r="8" customFormat="false" ht="15" hidden="false" customHeight="false" outlineLevel="0" collapsed="false">
      <c r="A8" s="6" t="n">
        <v>7</v>
      </c>
      <c r="B8" s="7" t="s">
        <v>51</v>
      </c>
      <c r="C8" s="7" t="s">
        <v>52</v>
      </c>
      <c r="D8" s="6" t="n">
        <v>220</v>
      </c>
      <c r="E8" s="6" t="n">
        <v>46</v>
      </c>
      <c r="F8" s="6" t="n">
        <v>0</v>
      </c>
      <c r="G8" s="6" t="n">
        <v>4</v>
      </c>
      <c r="H8" s="7" t="s">
        <v>34</v>
      </c>
      <c r="I8" s="7" t="s">
        <v>53</v>
      </c>
    </row>
    <row r="9" customFormat="false" ht="15" hidden="false" customHeight="false" outlineLevel="0" collapsed="false">
      <c r="A9" s="6" t="n">
        <v>8</v>
      </c>
      <c r="B9" s="7" t="s">
        <v>54</v>
      </c>
      <c r="C9" s="7" t="s">
        <v>55</v>
      </c>
      <c r="D9" s="6" t="n">
        <v>190</v>
      </c>
      <c r="E9" s="6" t="n">
        <v>30</v>
      </c>
      <c r="F9" s="6" t="n">
        <v>13</v>
      </c>
      <c r="G9" s="6" t="n">
        <v>2.5</v>
      </c>
      <c r="H9" s="7" t="s">
        <v>34</v>
      </c>
      <c r="I9" s="7" t="s">
        <v>56</v>
      </c>
    </row>
    <row r="10" customFormat="false" ht="15" hidden="false" customHeight="false" outlineLevel="0" collapsed="false">
      <c r="A10" s="6" t="n">
        <v>9</v>
      </c>
      <c r="B10" s="7" t="s">
        <v>57</v>
      </c>
      <c r="C10" s="7" t="s">
        <v>58</v>
      </c>
      <c r="D10" s="6" t="n">
        <v>470</v>
      </c>
      <c r="E10" s="6" t="n">
        <v>69</v>
      </c>
      <c r="F10" s="6" t="n">
        <v>1</v>
      </c>
      <c r="G10" s="6" t="n">
        <v>19</v>
      </c>
      <c r="H10" s="7" t="s">
        <v>34</v>
      </c>
      <c r="I10" s="7" t="s">
        <v>59</v>
      </c>
    </row>
    <row r="11" customFormat="false" ht="23.85" hidden="false" customHeight="false" outlineLevel="0" collapsed="false">
      <c r="A11" s="6" t="n">
        <v>10</v>
      </c>
      <c r="B11" s="7" t="s">
        <v>60</v>
      </c>
      <c r="C11" s="7" t="s">
        <v>61</v>
      </c>
      <c r="D11" s="6" t="n">
        <v>540</v>
      </c>
      <c r="E11" s="6" t="n">
        <v>41</v>
      </c>
      <c r="F11" s="6" t="n">
        <v>58</v>
      </c>
      <c r="G11" s="6" t="n">
        <v>14</v>
      </c>
      <c r="H11" s="7" t="s">
        <v>62</v>
      </c>
      <c r="I11" s="7" t="s">
        <v>63</v>
      </c>
    </row>
    <row r="12" customFormat="false" ht="15" hidden="false" customHeight="false" outlineLevel="0" collapsed="false">
      <c r="A12" s="6" t="n">
        <v>11</v>
      </c>
      <c r="B12" s="7" t="s">
        <v>64</v>
      </c>
      <c r="C12" s="7" t="s">
        <v>65</v>
      </c>
      <c r="D12" s="6" t="n">
        <v>260</v>
      </c>
      <c r="E12" s="6" t="n">
        <v>27</v>
      </c>
      <c r="F12" s="6" t="n">
        <v>8</v>
      </c>
      <c r="G12" s="6" t="n">
        <v>14</v>
      </c>
      <c r="H12" s="7" t="s">
        <v>62</v>
      </c>
      <c r="I12" s="7" t="s">
        <v>66</v>
      </c>
    </row>
    <row r="13" customFormat="false" ht="15" hidden="false" customHeight="false" outlineLevel="0" collapsed="false">
      <c r="A13" s="6" t="n">
        <v>12</v>
      </c>
      <c r="B13" s="7" t="s">
        <v>67</v>
      </c>
      <c r="C13" s="7" t="s">
        <v>68</v>
      </c>
      <c r="D13" s="6" t="n">
        <v>530</v>
      </c>
      <c r="E13" s="6" t="n">
        <v>54</v>
      </c>
      <c r="F13" s="6" t="n">
        <v>21</v>
      </c>
      <c r="G13" s="6" t="n">
        <v>28</v>
      </c>
      <c r="H13" s="7" t="s">
        <v>62</v>
      </c>
      <c r="I13" s="7" t="s">
        <v>69</v>
      </c>
    </row>
    <row r="14" customFormat="false" ht="15" hidden="false" customHeight="false" outlineLevel="0" collapsed="false">
      <c r="A14" s="6" t="n">
        <v>13</v>
      </c>
      <c r="B14" s="7" t="s">
        <v>70</v>
      </c>
      <c r="C14" s="7" t="s">
        <v>71</v>
      </c>
      <c r="D14" s="6" t="n">
        <v>310</v>
      </c>
      <c r="E14" s="6" t="n">
        <v>10</v>
      </c>
      <c r="F14" s="6" t="n">
        <v>55</v>
      </c>
      <c r="G14" s="6" t="n">
        <v>6</v>
      </c>
      <c r="H14" s="7" t="s">
        <v>62</v>
      </c>
      <c r="I14" s="7" t="s">
        <v>72</v>
      </c>
    </row>
    <row r="15" customFormat="false" ht="35.05" hidden="false" customHeight="false" outlineLevel="0" collapsed="false">
      <c r="A15" s="6" t="n">
        <v>14</v>
      </c>
      <c r="B15" s="7" t="s">
        <v>73</v>
      </c>
      <c r="C15" s="7" t="s">
        <v>74</v>
      </c>
      <c r="D15" s="6" t="n">
        <v>780</v>
      </c>
      <c r="E15" s="6" t="n">
        <v>64</v>
      </c>
      <c r="F15" s="6" t="n">
        <v>42</v>
      </c>
      <c r="G15" s="6" t="n">
        <v>43</v>
      </c>
      <c r="H15" s="7" t="s">
        <v>75</v>
      </c>
      <c r="I15" s="7" t="s">
        <v>76</v>
      </c>
    </row>
    <row r="16" customFormat="false" ht="15" hidden="false" customHeight="false" outlineLevel="0" collapsed="false">
      <c r="A16" s="6" t="n">
        <v>15</v>
      </c>
      <c r="B16" s="7" t="s">
        <v>77</v>
      </c>
      <c r="C16" s="7" t="s">
        <v>78</v>
      </c>
      <c r="D16" s="6" t="n">
        <v>970</v>
      </c>
      <c r="E16" s="6" t="n">
        <v>73</v>
      </c>
      <c r="F16" s="6" t="n">
        <v>27</v>
      </c>
      <c r="G16" s="6" t="n">
        <v>66</v>
      </c>
      <c r="H16" s="7" t="s">
        <v>75</v>
      </c>
      <c r="I16" s="7" t="s">
        <v>79</v>
      </c>
    </row>
    <row r="17" customFormat="false" ht="23.85" hidden="false" customHeight="false" outlineLevel="0" collapsed="false">
      <c r="A17" s="6" t="n">
        <v>16</v>
      </c>
      <c r="B17" s="7" t="s">
        <v>80</v>
      </c>
      <c r="C17" s="7" t="s">
        <v>81</v>
      </c>
      <c r="D17" s="6" t="n">
        <v>1030</v>
      </c>
      <c r="E17" s="6" t="n">
        <v>73</v>
      </c>
      <c r="F17" s="6" t="n">
        <v>32</v>
      </c>
      <c r="G17" s="6" t="n">
        <v>72</v>
      </c>
      <c r="H17" s="7" t="s">
        <v>75</v>
      </c>
      <c r="I17" s="7" t="s">
        <v>82</v>
      </c>
    </row>
    <row r="18" customFormat="false" ht="23.85" hidden="false" customHeight="false" outlineLevel="0" collapsed="false">
      <c r="A18" s="6" t="n">
        <v>17</v>
      </c>
      <c r="B18" s="7" t="s">
        <v>83</v>
      </c>
      <c r="C18" s="7" t="s">
        <v>84</v>
      </c>
      <c r="D18" s="6" t="n">
        <v>1170</v>
      </c>
      <c r="E18" s="6" t="n">
        <v>59</v>
      </c>
      <c r="F18" s="6" t="n">
        <v>33</v>
      </c>
      <c r="G18" s="6" t="n">
        <v>91</v>
      </c>
      <c r="H18" s="7" t="s">
        <v>75</v>
      </c>
      <c r="I18" s="7" t="s">
        <v>85</v>
      </c>
    </row>
    <row r="19" customFormat="false" ht="15" hidden="false" customHeight="false" outlineLevel="0" collapsed="false">
      <c r="A19" s="6" t="n">
        <v>18</v>
      </c>
      <c r="B19" s="7" t="s">
        <v>86</v>
      </c>
      <c r="C19" s="7" t="s">
        <v>87</v>
      </c>
      <c r="D19" s="6" t="n">
        <v>560</v>
      </c>
      <c r="E19" s="6" t="n">
        <v>62</v>
      </c>
      <c r="F19" s="6" t="n">
        <v>19</v>
      </c>
      <c r="G19" s="6" t="n">
        <v>28</v>
      </c>
      <c r="H19" s="7" t="s">
        <v>62</v>
      </c>
      <c r="I19" s="7" t="s">
        <v>88</v>
      </c>
    </row>
    <row r="20" customFormat="false" ht="15" hidden="false" customHeight="false" outlineLevel="0" collapsed="false">
      <c r="A20" s="6" t="n">
        <v>19</v>
      </c>
      <c r="B20" s="7" t="s">
        <v>89</v>
      </c>
      <c r="C20" s="7" t="s">
        <v>90</v>
      </c>
      <c r="D20" s="6" t="n">
        <v>370</v>
      </c>
      <c r="E20" s="6" t="n">
        <v>10</v>
      </c>
      <c r="F20" s="6" t="n">
        <v>57</v>
      </c>
      <c r="G20" s="6" t="n">
        <v>13</v>
      </c>
      <c r="H20" s="7" t="s">
        <v>62</v>
      </c>
      <c r="I20" s="7" t="s">
        <v>91</v>
      </c>
    </row>
    <row r="21" customFormat="false" ht="15" hidden="false" customHeight="false" outlineLevel="0" collapsed="false">
      <c r="A21" s="6" t="n">
        <v>20</v>
      </c>
      <c r="B21" s="7" t="s">
        <v>92</v>
      </c>
      <c r="C21" s="7" t="s">
        <v>93</v>
      </c>
      <c r="D21" s="6" t="n">
        <v>300</v>
      </c>
      <c r="E21" s="6" t="n">
        <v>35</v>
      </c>
      <c r="F21" s="6" t="n">
        <v>21</v>
      </c>
      <c r="G21" s="6" t="n">
        <v>8</v>
      </c>
      <c r="H21" s="7" t="s">
        <v>62</v>
      </c>
      <c r="I21" s="7" t="s">
        <v>94</v>
      </c>
    </row>
    <row r="22" customFormat="false" ht="15" hidden="false" customHeight="false" outlineLevel="0" collapsed="false">
      <c r="A22" s="6" t="n">
        <v>21</v>
      </c>
      <c r="B22" s="7" t="s">
        <v>95</v>
      </c>
      <c r="C22" s="7" t="s">
        <v>96</v>
      </c>
      <c r="D22" s="6" t="n">
        <v>480</v>
      </c>
      <c r="E22" s="6" t="n">
        <v>39</v>
      </c>
      <c r="F22" s="6" t="n">
        <v>46</v>
      </c>
      <c r="G22" s="6" t="n">
        <v>18</v>
      </c>
      <c r="H22" s="7" t="s">
        <v>62</v>
      </c>
      <c r="I22" s="7" t="s">
        <v>97</v>
      </c>
    </row>
    <row r="23" customFormat="false" ht="23.85" hidden="false" customHeight="false" outlineLevel="0" collapsed="false">
      <c r="A23" s="6" t="n">
        <v>22</v>
      </c>
      <c r="B23" s="7" t="s">
        <v>98</v>
      </c>
      <c r="C23" s="7" t="s">
        <v>99</v>
      </c>
      <c r="D23" s="6" t="n">
        <v>720</v>
      </c>
      <c r="E23" s="6" t="n">
        <v>53</v>
      </c>
      <c r="F23" s="6" t="n">
        <v>65</v>
      </c>
      <c r="G23" s="6" t="n">
        <v>26</v>
      </c>
      <c r="H23" s="7" t="s">
        <v>62</v>
      </c>
      <c r="I23" s="7" t="s">
        <v>100</v>
      </c>
    </row>
    <row r="24" customFormat="false" ht="23.85" hidden="false" customHeight="false" outlineLevel="0" collapsed="false">
      <c r="A24" s="6" t="n">
        <v>23</v>
      </c>
      <c r="B24" s="7" t="s">
        <v>101</v>
      </c>
      <c r="C24" s="7" t="s">
        <v>102</v>
      </c>
      <c r="D24" s="6" t="n">
        <v>420</v>
      </c>
      <c r="E24" s="6" t="n">
        <v>39</v>
      </c>
      <c r="F24" s="6" t="n">
        <v>19</v>
      </c>
      <c r="G24" s="6" t="n">
        <v>22</v>
      </c>
      <c r="H24" s="7" t="s">
        <v>62</v>
      </c>
      <c r="I24" s="7" t="s">
        <v>103</v>
      </c>
    </row>
    <row r="25" customFormat="false" ht="35.05" hidden="false" customHeight="false" outlineLevel="0" collapsed="false">
      <c r="A25" s="6" t="n">
        <v>24</v>
      </c>
      <c r="B25" s="7" t="s">
        <v>104</v>
      </c>
      <c r="C25" s="7" t="s">
        <v>105</v>
      </c>
      <c r="D25" s="6" t="n">
        <v>570</v>
      </c>
      <c r="E25" s="6" t="n">
        <v>54</v>
      </c>
      <c r="F25" s="6" t="n">
        <v>65</v>
      </c>
      <c r="G25" s="6" t="n">
        <v>15</v>
      </c>
      <c r="H25" s="7" t="s">
        <v>62</v>
      </c>
      <c r="I25" s="7" t="s">
        <v>106</v>
      </c>
    </row>
    <row r="26" customFormat="false" ht="23.85" hidden="false" customHeight="false" outlineLevel="0" collapsed="false">
      <c r="A26" s="6" t="n">
        <v>25</v>
      </c>
      <c r="B26" s="7" t="s">
        <v>107</v>
      </c>
      <c r="C26" s="7" t="s">
        <v>108</v>
      </c>
      <c r="D26" s="6" t="n">
        <v>1040</v>
      </c>
      <c r="E26" s="6" t="n">
        <v>81</v>
      </c>
      <c r="F26" s="6" t="n">
        <v>31</v>
      </c>
      <c r="G26" s="6" t="n">
        <v>61</v>
      </c>
      <c r="H26" s="7" t="s">
        <v>75</v>
      </c>
      <c r="I26" s="7" t="s">
        <v>109</v>
      </c>
    </row>
    <row r="27" customFormat="false" ht="15" hidden="false" customHeight="false" outlineLevel="0" collapsed="false">
      <c r="A27" s="6" t="n">
        <v>26</v>
      </c>
      <c r="B27" s="7" t="s">
        <v>110</v>
      </c>
      <c r="C27" s="7" t="s">
        <v>111</v>
      </c>
      <c r="D27" s="6" t="n">
        <v>400</v>
      </c>
      <c r="E27" s="6" t="n">
        <v>28</v>
      </c>
      <c r="F27" s="6" t="n">
        <v>47</v>
      </c>
      <c r="G27" s="6" t="n">
        <v>15</v>
      </c>
      <c r="H27" s="7" t="s">
        <v>62</v>
      </c>
      <c r="I27" s="7" t="s">
        <v>112</v>
      </c>
    </row>
    <row r="28" customFormat="false" ht="23.85" hidden="false" customHeight="false" outlineLevel="0" collapsed="false">
      <c r="A28" s="6" t="n">
        <v>27</v>
      </c>
      <c r="B28" s="7" t="s">
        <v>113</v>
      </c>
      <c r="C28" s="7" t="s">
        <v>114</v>
      </c>
      <c r="D28" s="6" t="n">
        <v>560</v>
      </c>
      <c r="E28" s="6" t="n">
        <v>41</v>
      </c>
      <c r="F28" s="6" t="n">
        <v>57</v>
      </c>
      <c r="G28" s="6" t="n">
        <v>17</v>
      </c>
      <c r="H28" s="7" t="s">
        <v>62</v>
      </c>
      <c r="I28" s="7" t="s">
        <v>115</v>
      </c>
    </row>
    <row r="29" customFormat="false" ht="15" hidden="false" customHeight="false" outlineLevel="0" collapsed="false">
      <c r="A29" s="6" t="n">
        <v>28</v>
      </c>
      <c r="B29" s="7" t="s">
        <v>116</v>
      </c>
      <c r="C29" s="7" t="s">
        <v>117</v>
      </c>
      <c r="D29" s="6" t="n">
        <v>610</v>
      </c>
      <c r="E29" s="6" t="n">
        <v>35</v>
      </c>
      <c r="F29" s="6" t="n">
        <v>21</v>
      </c>
      <c r="G29" s="6" t="n">
        <v>47</v>
      </c>
      <c r="H29" s="7" t="s">
        <v>75</v>
      </c>
      <c r="I29" s="7" t="s">
        <v>118</v>
      </c>
    </row>
    <row r="30" customFormat="false" ht="15" hidden="false" customHeight="false" outlineLevel="0" collapsed="false">
      <c r="A30" s="6" t="n">
        <v>29</v>
      </c>
      <c r="B30" s="7" t="s">
        <v>119</v>
      </c>
      <c r="C30" s="7" t="s">
        <v>120</v>
      </c>
      <c r="D30" s="6" t="n">
        <v>410</v>
      </c>
      <c r="E30" s="6" t="n">
        <v>51</v>
      </c>
      <c r="F30" s="6" t="n">
        <v>27</v>
      </c>
      <c r="G30" s="6" t="n">
        <v>16</v>
      </c>
      <c r="H30" s="7" t="s">
        <v>62</v>
      </c>
      <c r="I30" s="7" t="s">
        <v>121</v>
      </c>
    </row>
    <row r="31" customFormat="false" ht="15" hidden="false" customHeight="false" outlineLevel="0" collapsed="false">
      <c r="A31" s="6" t="n">
        <v>30</v>
      </c>
      <c r="B31" s="7" t="s">
        <v>122</v>
      </c>
      <c r="C31" s="7" t="s">
        <v>123</v>
      </c>
      <c r="D31" s="6" t="n">
        <v>470</v>
      </c>
      <c r="E31" s="6" t="n">
        <v>44</v>
      </c>
      <c r="F31" s="6" t="n">
        <v>38</v>
      </c>
      <c r="G31" s="6" t="n">
        <v>16</v>
      </c>
      <c r="H31" s="7" t="s">
        <v>62</v>
      </c>
      <c r="I31" s="7" t="s">
        <v>124</v>
      </c>
    </row>
    <row r="32" customFormat="false" ht="35.05" hidden="false" customHeight="false" outlineLevel="0" collapsed="false">
      <c r="A32" s="6" t="n">
        <v>31</v>
      </c>
      <c r="B32" s="7" t="s">
        <v>125</v>
      </c>
      <c r="C32" s="7" t="s">
        <v>126</v>
      </c>
      <c r="D32" s="6" t="n">
        <v>750</v>
      </c>
      <c r="E32" s="6" t="n">
        <v>68</v>
      </c>
      <c r="F32" s="6" t="n">
        <v>37</v>
      </c>
      <c r="G32" s="6" t="n">
        <v>38</v>
      </c>
      <c r="H32" s="7" t="s">
        <v>62</v>
      </c>
      <c r="I32" s="7" t="s">
        <v>127</v>
      </c>
    </row>
    <row r="33" customFormat="false" ht="15" hidden="false" customHeight="false" outlineLevel="0" collapsed="false">
      <c r="A33" s="6" t="n">
        <v>32</v>
      </c>
      <c r="B33" s="7" t="s">
        <v>128</v>
      </c>
      <c r="C33" s="7" t="s">
        <v>129</v>
      </c>
      <c r="D33" s="6" t="n">
        <v>250</v>
      </c>
      <c r="E33" s="6" t="n">
        <v>29</v>
      </c>
      <c r="F33" s="6" t="n">
        <v>9</v>
      </c>
      <c r="G33" s="6" t="n">
        <v>12</v>
      </c>
      <c r="H33" s="7" t="s">
        <v>130</v>
      </c>
      <c r="I33" s="7" t="s">
        <v>131</v>
      </c>
    </row>
    <row r="34" customFormat="false" ht="23.85" hidden="false" customHeight="false" outlineLevel="0" collapsed="false">
      <c r="A34" s="6" t="n">
        <v>33</v>
      </c>
      <c r="B34" s="7" t="s">
        <v>132</v>
      </c>
      <c r="C34" s="7" t="s">
        <v>133</v>
      </c>
      <c r="D34" s="6" t="n">
        <v>890</v>
      </c>
      <c r="E34" s="6" t="n">
        <v>66</v>
      </c>
      <c r="F34" s="6" t="n">
        <v>76</v>
      </c>
      <c r="G34" s="6" t="n">
        <v>35</v>
      </c>
      <c r="H34" s="7" t="s">
        <v>62</v>
      </c>
      <c r="I34" s="7" t="s">
        <v>134</v>
      </c>
    </row>
    <row r="35" customFormat="false" ht="23.85" hidden="false" customHeight="false" outlineLevel="0" collapsed="false">
      <c r="A35" s="6" t="n">
        <v>34</v>
      </c>
      <c r="B35" s="7" t="s">
        <v>135</v>
      </c>
      <c r="C35" s="7" t="s">
        <v>136</v>
      </c>
      <c r="D35" s="6" t="n">
        <v>930</v>
      </c>
      <c r="E35" s="6" t="n">
        <v>44</v>
      </c>
      <c r="F35" s="6" t="n">
        <v>70</v>
      </c>
      <c r="G35" s="6" t="n">
        <v>52</v>
      </c>
      <c r="H35" s="7" t="s">
        <v>62</v>
      </c>
      <c r="I35" s="7" t="s">
        <v>137</v>
      </c>
    </row>
    <row r="36" customFormat="false" ht="15" hidden="false" customHeight="false" outlineLevel="0" collapsed="false">
      <c r="A36" s="6" t="n">
        <v>35</v>
      </c>
      <c r="B36" s="7" t="s">
        <v>138</v>
      </c>
      <c r="C36" s="7" t="s">
        <v>139</v>
      </c>
      <c r="D36" s="6" t="n">
        <v>510</v>
      </c>
      <c r="E36" s="6" t="n">
        <v>45</v>
      </c>
      <c r="F36" s="6" t="n">
        <v>43</v>
      </c>
      <c r="G36" s="6" t="n">
        <v>18</v>
      </c>
      <c r="H36" s="7" t="s">
        <v>62</v>
      </c>
      <c r="I36" s="7" t="s">
        <v>140</v>
      </c>
    </row>
    <row r="37" customFormat="false" ht="15" hidden="false" customHeight="false" outlineLevel="0" collapsed="false">
      <c r="A37" s="6" t="n">
        <v>36</v>
      </c>
      <c r="B37" s="7" t="s">
        <v>141</v>
      </c>
      <c r="C37" s="7" t="s">
        <v>142</v>
      </c>
      <c r="D37" s="6" t="n">
        <v>300</v>
      </c>
      <c r="E37" s="6" t="n">
        <v>30</v>
      </c>
      <c r="F37" s="6" t="n">
        <v>13</v>
      </c>
      <c r="G37" s="6" t="n">
        <v>14</v>
      </c>
      <c r="H37" s="7" t="s">
        <v>130</v>
      </c>
      <c r="I37" s="7" t="s">
        <v>143</v>
      </c>
    </row>
    <row r="38" customFormat="false" ht="15" hidden="false" customHeight="false" outlineLevel="0" collapsed="false">
      <c r="A38" s="6" t="n">
        <v>37</v>
      </c>
      <c r="B38" s="7" t="s">
        <v>144</v>
      </c>
      <c r="C38" s="7" t="s">
        <v>145</v>
      </c>
      <c r="D38" s="6" t="n">
        <v>680</v>
      </c>
      <c r="E38" s="6" t="n">
        <v>39</v>
      </c>
      <c r="F38" s="6" t="n">
        <v>65</v>
      </c>
      <c r="G38" s="6" t="n">
        <v>28</v>
      </c>
      <c r="H38" s="7" t="s">
        <v>75</v>
      </c>
      <c r="I38" s="7" t="s">
        <v>146</v>
      </c>
    </row>
    <row r="39" customFormat="false" ht="15" hidden="false" customHeight="false" outlineLevel="0" collapsed="false">
      <c r="A39" s="6" t="n">
        <v>38</v>
      </c>
      <c r="B39" s="7" t="s">
        <v>147</v>
      </c>
      <c r="C39" s="7" t="s">
        <v>148</v>
      </c>
      <c r="D39" s="6" t="n">
        <v>560</v>
      </c>
      <c r="E39" s="6" t="n">
        <v>50</v>
      </c>
      <c r="F39" s="6" t="n">
        <v>63</v>
      </c>
      <c r="G39" s="6" t="n">
        <v>16</v>
      </c>
      <c r="H39" s="7" t="s">
        <v>62</v>
      </c>
      <c r="I39" s="7" t="s">
        <v>149</v>
      </c>
    </row>
    <row r="40" customFormat="false" ht="15" hidden="false" customHeight="false" outlineLevel="0" collapsed="false">
      <c r="A40" s="6" t="n">
        <v>39</v>
      </c>
      <c r="B40" s="7" t="s">
        <v>150</v>
      </c>
      <c r="C40" s="7" t="s">
        <v>151</v>
      </c>
      <c r="D40" s="6" t="n">
        <v>420</v>
      </c>
      <c r="E40" s="6" t="n">
        <v>30</v>
      </c>
      <c r="F40" s="6" t="n">
        <v>43</v>
      </c>
      <c r="G40" s="6" t="n">
        <v>16</v>
      </c>
      <c r="H40" s="7" t="s">
        <v>62</v>
      </c>
      <c r="I40" s="7" t="s">
        <v>152</v>
      </c>
    </row>
    <row r="41" customFormat="false" ht="15" hidden="false" customHeight="false" outlineLevel="0" collapsed="false">
      <c r="A41" s="6" t="n">
        <v>40</v>
      </c>
      <c r="B41" s="7" t="s">
        <v>153</v>
      </c>
      <c r="C41" s="7" t="s">
        <v>154</v>
      </c>
      <c r="D41" s="6" t="n">
        <v>400</v>
      </c>
      <c r="E41" s="6" t="n">
        <v>44</v>
      </c>
      <c r="F41" s="6" t="n">
        <v>10</v>
      </c>
      <c r="G41" s="6" t="n">
        <v>21</v>
      </c>
      <c r="H41" s="7" t="s">
        <v>62</v>
      </c>
      <c r="I41" s="7" t="s">
        <v>155</v>
      </c>
    </row>
    <row r="42" customFormat="false" ht="23.85" hidden="false" customHeight="false" outlineLevel="0" collapsed="false">
      <c r="A42" s="6" t="n">
        <v>41</v>
      </c>
      <c r="B42" s="7" t="s">
        <v>156</v>
      </c>
      <c r="C42" s="7" t="s">
        <v>157</v>
      </c>
      <c r="D42" s="6" t="n">
        <v>810</v>
      </c>
      <c r="E42" s="6" t="n">
        <v>63</v>
      </c>
      <c r="F42" s="6" t="n">
        <v>77</v>
      </c>
      <c r="G42" s="6" t="n">
        <v>29</v>
      </c>
      <c r="H42" s="7" t="s">
        <v>62</v>
      </c>
      <c r="I42" s="7" t="s">
        <v>158</v>
      </c>
    </row>
    <row r="43" customFormat="false" ht="35.05" hidden="false" customHeight="false" outlineLevel="0" collapsed="false">
      <c r="A43" s="6" t="n">
        <v>42</v>
      </c>
      <c r="B43" s="7" t="s">
        <v>159</v>
      </c>
      <c r="C43" s="7" t="s">
        <v>160</v>
      </c>
      <c r="D43" s="6" t="n">
        <v>550</v>
      </c>
      <c r="E43" s="6" t="n">
        <v>47</v>
      </c>
      <c r="F43" s="6" t="n">
        <v>56</v>
      </c>
      <c r="G43" s="6" t="n">
        <v>17</v>
      </c>
      <c r="H43" s="7" t="s">
        <v>62</v>
      </c>
      <c r="I43" s="7" t="s">
        <v>161</v>
      </c>
    </row>
    <row r="44" customFormat="false" ht="15" hidden="false" customHeight="false" outlineLevel="0" collapsed="false">
      <c r="A44" s="6" t="n">
        <v>43</v>
      </c>
      <c r="B44" s="7" t="s">
        <v>162</v>
      </c>
      <c r="C44" s="7" t="s">
        <v>163</v>
      </c>
      <c r="D44" s="6" t="n">
        <v>490</v>
      </c>
      <c r="E44" s="6" t="n">
        <v>52</v>
      </c>
      <c r="F44" s="6" t="n">
        <v>13</v>
      </c>
      <c r="G44" s="6" t="n">
        <v>28</v>
      </c>
      <c r="H44" s="7" t="s">
        <v>62</v>
      </c>
      <c r="I44" s="7" t="s">
        <v>164</v>
      </c>
    </row>
    <row r="45" customFormat="false" ht="23.85" hidden="false" customHeight="false" outlineLevel="0" collapsed="false">
      <c r="A45" s="6" t="n">
        <v>44</v>
      </c>
      <c r="B45" s="7" t="s">
        <v>165</v>
      </c>
      <c r="C45" s="7" t="s">
        <v>166</v>
      </c>
      <c r="D45" s="6" t="n">
        <v>920</v>
      </c>
      <c r="E45" s="6" t="n">
        <v>68</v>
      </c>
      <c r="F45" s="6" t="n">
        <v>29</v>
      </c>
      <c r="G45" s="6" t="n">
        <v>63</v>
      </c>
      <c r="H45" s="7" t="s">
        <v>130</v>
      </c>
      <c r="I45" s="7" t="s">
        <v>167</v>
      </c>
    </row>
    <row r="46" customFormat="false" ht="15" hidden="false" customHeight="false" outlineLevel="0" collapsed="false">
      <c r="A46" s="6" t="n">
        <v>45</v>
      </c>
      <c r="B46" s="7" t="s">
        <v>168</v>
      </c>
      <c r="C46" s="7" t="s">
        <v>169</v>
      </c>
      <c r="D46" s="6" t="n">
        <v>280</v>
      </c>
      <c r="E46" s="6" t="n">
        <v>45</v>
      </c>
      <c r="F46" s="6" t="n">
        <v>5</v>
      </c>
      <c r="G46" s="6" t="n">
        <v>9</v>
      </c>
      <c r="H46" s="7" t="s">
        <v>130</v>
      </c>
      <c r="I46" s="7" t="s">
        <v>170</v>
      </c>
    </row>
    <row r="47" customFormat="false" ht="23.85" hidden="false" customHeight="false" outlineLevel="0" collapsed="false">
      <c r="A47" s="6" t="n">
        <v>46</v>
      </c>
      <c r="B47" s="7" t="s">
        <v>171</v>
      </c>
      <c r="C47" s="7" t="s">
        <v>172</v>
      </c>
      <c r="D47" s="6" t="n">
        <v>680</v>
      </c>
      <c r="E47" s="6" t="n">
        <v>47</v>
      </c>
      <c r="F47" s="6" t="n">
        <v>28</v>
      </c>
      <c r="G47" s="6" t="n">
        <v>46</v>
      </c>
      <c r="H47" s="7" t="s">
        <v>75</v>
      </c>
      <c r="I47" s="7" t="s">
        <v>173</v>
      </c>
    </row>
    <row r="48" customFormat="false" ht="23.85" hidden="false" customHeight="false" outlineLevel="0" collapsed="false">
      <c r="A48" s="6" t="n">
        <v>47</v>
      </c>
      <c r="B48" s="7" t="s">
        <v>174</v>
      </c>
      <c r="C48" s="7" t="s">
        <v>175</v>
      </c>
      <c r="D48" s="6" t="n">
        <v>490</v>
      </c>
      <c r="E48" s="6" t="n">
        <v>29</v>
      </c>
      <c r="F48" s="6" t="n">
        <v>13</v>
      </c>
      <c r="G48" s="6" t="n">
        <v>37</v>
      </c>
      <c r="H48" s="7" t="s">
        <v>75</v>
      </c>
      <c r="I48" s="7" t="s">
        <v>176</v>
      </c>
    </row>
    <row r="49" customFormat="false" ht="15" hidden="false" customHeight="false" outlineLevel="0" collapsed="false">
      <c r="A49" s="6" t="n">
        <v>48</v>
      </c>
      <c r="B49" s="7" t="s">
        <v>177</v>
      </c>
      <c r="C49" s="7" t="s">
        <v>178</v>
      </c>
      <c r="D49" s="6" t="n">
        <v>530</v>
      </c>
      <c r="E49" s="6" t="n">
        <v>31</v>
      </c>
      <c r="F49" s="6" t="n">
        <v>11</v>
      </c>
      <c r="G49" s="6" t="n">
        <v>41</v>
      </c>
      <c r="H49" s="7" t="s">
        <v>75</v>
      </c>
      <c r="I49" s="7" t="s">
        <v>179</v>
      </c>
    </row>
    <row r="50" customFormat="false" ht="23.85" hidden="false" customHeight="false" outlineLevel="0" collapsed="false">
      <c r="A50" s="6" t="n">
        <v>49</v>
      </c>
      <c r="B50" s="7" t="s">
        <v>180</v>
      </c>
      <c r="C50" s="7" t="s">
        <v>181</v>
      </c>
      <c r="D50" s="6" t="n">
        <v>710</v>
      </c>
      <c r="E50" s="6" t="n">
        <v>63</v>
      </c>
      <c r="F50" s="6" t="n">
        <v>48</v>
      </c>
      <c r="G50" s="6" t="n">
        <v>32</v>
      </c>
      <c r="H50" s="7" t="s">
        <v>62</v>
      </c>
      <c r="I50" s="7" t="s">
        <v>182</v>
      </c>
    </row>
    <row r="51" customFormat="false" ht="23.85" hidden="false" customHeight="false" outlineLevel="0" collapsed="false">
      <c r="A51" s="6" t="n">
        <v>50</v>
      </c>
      <c r="B51" s="7" t="s">
        <v>183</v>
      </c>
      <c r="C51" s="7" t="s">
        <v>184</v>
      </c>
      <c r="D51" s="6" t="n">
        <v>1380</v>
      </c>
      <c r="E51" s="6" t="n">
        <v>76</v>
      </c>
      <c r="F51" s="6" t="n">
        <v>80</v>
      </c>
      <c r="G51" s="6" t="n">
        <v>88</v>
      </c>
      <c r="H51" s="7" t="s">
        <v>75</v>
      </c>
      <c r="I51" s="7" t="s">
        <v>185</v>
      </c>
    </row>
    <row r="52" customFormat="false" ht="23.85" hidden="false" customHeight="false" outlineLevel="0" collapsed="false">
      <c r="A52" s="6" t="n">
        <v>51</v>
      </c>
      <c r="B52" s="7" t="s">
        <v>186</v>
      </c>
      <c r="C52" s="7" t="s">
        <v>187</v>
      </c>
      <c r="D52" s="6" t="n">
        <v>740</v>
      </c>
      <c r="E52" s="6" t="n">
        <v>46</v>
      </c>
      <c r="F52" s="6" t="n">
        <v>27</v>
      </c>
      <c r="G52" s="6" t="n">
        <v>49</v>
      </c>
      <c r="H52" s="7" t="s">
        <v>75</v>
      </c>
      <c r="I52" s="7" t="s">
        <v>188</v>
      </c>
    </row>
    <row r="53" customFormat="false" ht="23.85" hidden="false" customHeight="false" outlineLevel="0" collapsed="false">
      <c r="A53" s="6" t="n">
        <v>52</v>
      </c>
      <c r="B53" s="7" t="s">
        <v>189</v>
      </c>
      <c r="C53" s="7" t="s">
        <v>190</v>
      </c>
      <c r="D53" s="6" t="n">
        <v>330</v>
      </c>
      <c r="E53" s="6" t="n">
        <v>22</v>
      </c>
      <c r="F53" s="6" t="n">
        <v>24</v>
      </c>
      <c r="G53" s="6" t="n">
        <v>16</v>
      </c>
      <c r="H53" s="7" t="s">
        <v>130</v>
      </c>
      <c r="I53" s="7" t="s">
        <v>191</v>
      </c>
    </row>
    <row r="54" customFormat="false" ht="15" hidden="false" customHeight="false" outlineLevel="0" collapsed="false">
      <c r="A54" s="6" t="n">
        <v>53</v>
      </c>
      <c r="B54" s="7" t="s">
        <v>192</v>
      </c>
      <c r="C54" s="7" t="s">
        <v>193</v>
      </c>
      <c r="D54" s="6" t="n">
        <v>570</v>
      </c>
      <c r="E54" s="6" t="n">
        <v>34</v>
      </c>
      <c r="F54" s="6" t="n">
        <v>24</v>
      </c>
      <c r="G54" s="6" t="n">
        <v>41</v>
      </c>
      <c r="H54" s="7" t="s">
        <v>130</v>
      </c>
      <c r="I54" s="7" t="s">
        <v>194</v>
      </c>
    </row>
    <row r="55" customFormat="false" ht="15" hidden="false" customHeight="false" outlineLevel="0" collapsed="false">
      <c r="A55" s="6" t="n">
        <v>54</v>
      </c>
      <c r="B55" s="7" t="s">
        <v>195</v>
      </c>
      <c r="C55" s="7" t="s">
        <v>196</v>
      </c>
      <c r="D55" s="6" t="n">
        <v>450</v>
      </c>
      <c r="E55" s="6" t="n">
        <v>37</v>
      </c>
      <c r="F55" s="6" t="n">
        <v>22</v>
      </c>
      <c r="G55" s="6" t="n">
        <v>24</v>
      </c>
      <c r="H55" s="7" t="s">
        <v>62</v>
      </c>
      <c r="I55" s="7" t="s">
        <v>197</v>
      </c>
    </row>
    <row r="56" customFormat="false" ht="23.85" hidden="false" customHeight="false" outlineLevel="0" collapsed="false">
      <c r="A56" s="6" t="n">
        <v>55</v>
      </c>
      <c r="B56" s="7" t="s">
        <v>198</v>
      </c>
      <c r="C56" s="7" t="s">
        <v>199</v>
      </c>
      <c r="D56" s="6" t="n">
        <v>570</v>
      </c>
      <c r="E56" s="6" t="n">
        <v>59</v>
      </c>
      <c r="F56" s="6" t="n">
        <v>28</v>
      </c>
      <c r="G56" s="6" t="n">
        <v>26</v>
      </c>
      <c r="H56" s="7" t="s">
        <v>62</v>
      </c>
      <c r="I56" s="7" t="s">
        <v>200</v>
      </c>
    </row>
    <row r="57" customFormat="false" ht="15" hidden="false" customHeight="false" outlineLevel="0" collapsed="false">
      <c r="A57" s="6" t="n">
        <v>56</v>
      </c>
      <c r="B57" s="7" t="s">
        <v>201</v>
      </c>
      <c r="C57" s="7" t="s">
        <v>202</v>
      </c>
      <c r="D57" s="6" t="n">
        <v>530</v>
      </c>
      <c r="E57" s="6" t="n">
        <v>37</v>
      </c>
      <c r="F57" s="6" t="n">
        <v>12</v>
      </c>
      <c r="G57" s="6" t="n">
        <v>38</v>
      </c>
      <c r="H57" s="7" t="s">
        <v>62</v>
      </c>
      <c r="I57" s="7" t="s">
        <v>203</v>
      </c>
    </row>
    <row r="58" customFormat="false" ht="23.85" hidden="false" customHeight="false" outlineLevel="0" collapsed="false">
      <c r="A58" s="6" t="n">
        <v>57</v>
      </c>
      <c r="B58" s="7" t="s">
        <v>204</v>
      </c>
      <c r="C58" s="7" t="s">
        <v>205</v>
      </c>
      <c r="D58" s="6" t="n">
        <v>800</v>
      </c>
      <c r="E58" s="6" t="n">
        <v>68</v>
      </c>
      <c r="F58" s="6" t="n">
        <v>13</v>
      </c>
      <c r="G58" s="6" t="n">
        <v>59</v>
      </c>
      <c r="H58" s="7" t="s">
        <v>75</v>
      </c>
      <c r="I58" s="7" t="s">
        <v>206</v>
      </c>
    </row>
    <row r="59" customFormat="false" ht="15" hidden="false" customHeight="false" outlineLevel="0" collapsed="false">
      <c r="A59" s="6" t="n">
        <v>58</v>
      </c>
      <c r="B59" s="7" t="s">
        <v>207</v>
      </c>
      <c r="C59" s="7" t="s">
        <v>208</v>
      </c>
      <c r="D59" s="6" t="n">
        <v>480</v>
      </c>
      <c r="E59" s="6" t="n">
        <v>32</v>
      </c>
      <c r="F59" s="6" t="n">
        <v>10</v>
      </c>
      <c r="G59" s="6" t="n">
        <v>35</v>
      </c>
      <c r="H59" s="7" t="s">
        <v>130</v>
      </c>
      <c r="I59" s="7" t="s">
        <v>209</v>
      </c>
    </row>
    <row r="60" customFormat="false" ht="15" hidden="false" customHeight="false" outlineLevel="0" collapsed="false">
      <c r="A60" s="6" t="n">
        <v>59</v>
      </c>
      <c r="B60" s="7" t="s">
        <v>210</v>
      </c>
      <c r="C60" s="7" t="s">
        <v>211</v>
      </c>
      <c r="D60" s="6" t="n">
        <v>360</v>
      </c>
      <c r="E60" s="6" t="n">
        <v>24</v>
      </c>
      <c r="F60" s="6" t="n">
        <v>40</v>
      </c>
      <c r="G60" s="6" t="n">
        <v>13</v>
      </c>
      <c r="H60" s="7" t="s">
        <v>62</v>
      </c>
      <c r="I60" s="7" t="s">
        <v>212</v>
      </c>
    </row>
    <row r="61" customFormat="false" ht="23.85" hidden="false" customHeight="false" outlineLevel="0" collapsed="false">
      <c r="A61" s="6" t="n">
        <v>60</v>
      </c>
      <c r="B61" s="7" t="s">
        <v>213</v>
      </c>
      <c r="C61" s="7" t="s">
        <v>214</v>
      </c>
      <c r="D61" s="6" t="n">
        <v>630</v>
      </c>
      <c r="E61" s="6" t="n">
        <v>50</v>
      </c>
      <c r="F61" s="6" t="n">
        <v>49</v>
      </c>
      <c r="G61" s="6" t="n">
        <v>27</v>
      </c>
      <c r="H61" s="7" t="s">
        <v>62</v>
      </c>
      <c r="I61" s="7" t="s">
        <v>215</v>
      </c>
    </row>
    <row r="62" customFormat="false" ht="15" hidden="false" customHeight="false" outlineLevel="0" collapsed="false">
      <c r="A62" s="6" t="n">
        <v>61</v>
      </c>
      <c r="B62" s="7" t="s">
        <v>216</v>
      </c>
      <c r="C62" s="7" t="s">
        <v>217</v>
      </c>
      <c r="D62" s="6" t="n">
        <v>520</v>
      </c>
      <c r="E62" s="6" t="n">
        <v>23</v>
      </c>
      <c r="F62" s="6" t="n">
        <v>14</v>
      </c>
      <c r="G62" s="6" t="n">
        <v>45</v>
      </c>
      <c r="H62" s="7" t="s">
        <v>75</v>
      </c>
      <c r="I62" s="7" t="s">
        <v>218</v>
      </c>
    </row>
    <row r="63" customFormat="false" ht="15" hidden="false" customHeight="false" outlineLevel="0" collapsed="false">
      <c r="A63" s="6" t="n">
        <v>62</v>
      </c>
      <c r="B63" s="7" t="s">
        <v>219</v>
      </c>
      <c r="C63" s="7" t="s">
        <v>220</v>
      </c>
      <c r="D63" s="6" t="n">
        <v>590</v>
      </c>
      <c r="E63" s="6" t="n">
        <v>28</v>
      </c>
      <c r="F63" s="6" t="n">
        <v>6</v>
      </c>
      <c r="G63" s="6" t="n">
        <v>52</v>
      </c>
      <c r="H63" s="7" t="s">
        <v>75</v>
      </c>
      <c r="I63" s="7" t="s">
        <v>221</v>
      </c>
    </row>
    <row r="64" customFormat="false" ht="15" hidden="false" customHeight="false" outlineLevel="0" collapsed="false">
      <c r="A64" s="6" t="n">
        <v>63</v>
      </c>
      <c r="B64" s="7" t="s">
        <v>222</v>
      </c>
      <c r="C64" s="7" t="s">
        <v>223</v>
      </c>
      <c r="D64" s="6" t="n">
        <v>340</v>
      </c>
      <c r="E64" s="6" t="n">
        <v>26</v>
      </c>
      <c r="F64" s="6" t="n">
        <v>32</v>
      </c>
      <c r="G64" s="6" t="n">
        <v>12</v>
      </c>
      <c r="H64" s="7" t="s">
        <v>130</v>
      </c>
      <c r="I64" s="7" t="s">
        <v>224</v>
      </c>
    </row>
    <row r="65" customFormat="false" ht="35.05" hidden="false" customHeight="false" outlineLevel="0" collapsed="false">
      <c r="A65" s="6" t="n">
        <v>64</v>
      </c>
      <c r="B65" s="7" t="s">
        <v>225</v>
      </c>
      <c r="C65" s="7" t="s">
        <v>226</v>
      </c>
      <c r="D65" s="6" t="n">
        <v>680</v>
      </c>
      <c r="E65" s="6" t="n">
        <v>40</v>
      </c>
      <c r="F65" s="6" t="n">
        <v>82</v>
      </c>
      <c r="G65" s="6" t="n">
        <v>25</v>
      </c>
      <c r="H65" s="7" t="s">
        <v>62</v>
      </c>
      <c r="I65" s="7" t="s">
        <v>227</v>
      </c>
    </row>
    <row r="66" customFormat="false" ht="23.85" hidden="false" customHeight="false" outlineLevel="0" collapsed="false">
      <c r="A66" s="6" t="n">
        <v>65</v>
      </c>
      <c r="B66" s="7" t="s">
        <v>228</v>
      </c>
      <c r="C66" s="7" t="s">
        <v>229</v>
      </c>
      <c r="D66" s="6" t="n">
        <v>730</v>
      </c>
      <c r="E66" s="6" t="n">
        <v>67</v>
      </c>
      <c r="F66" s="6" t="n">
        <v>44</v>
      </c>
      <c r="G66" s="6" t="n">
        <v>37</v>
      </c>
      <c r="H66" s="7" t="s">
        <v>130</v>
      </c>
      <c r="I66" s="7" t="s">
        <v>230</v>
      </c>
    </row>
    <row r="67" customFormat="false" ht="15" hidden="false" customHeight="false" outlineLevel="0" collapsed="false">
      <c r="A67" s="6" t="n">
        <v>66</v>
      </c>
      <c r="B67" s="7" t="s">
        <v>231</v>
      </c>
      <c r="C67" s="7" t="s">
        <v>232</v>
      </c>
      <c r="D67" s="6" t="n">
        <v>550</v>
      </c>
      <c r="E67" s="6" t="n">
        <v>41</v>
      </c>
      <c r="F67" s="6" t="n">
        <v>43</v>
      </c>
      <c r="G67" s="6" t="n">
        <v>27</v>
      </c>
      <c r="H67" s="7" t="s">
        <v>62</v>
      </c>
      <c r="I67" s="7" t="s">
        <v>233</v>
      </c>
    </row>
    <row r="68" customFormat="false" ht="35.05" hidden="false" customHeight="false" outlineLevel="0" collapsed="false">
      <c r="A68" s="6" t="n">
        <v>67</v>
      </c>
      <c r="B68" s="7" t="s">
        <v>234</v>
      </c>
      <c r="C68" s="7" t="s">
        <v>235</v>
      </c>
      <c r="D68" s="6" t="n">
        <v>1360</v>
      </c>
      <c r="E68" s="6" t="n">
        <v>85</v>
      </c>
      <c r="F68" s="6" t="n">
        <v>79</v>
      </c>
      <c r="G68" s="6" t="n">
        <v>85</v>
      </c>
      <c r="H68" s="7" t="s">
        <v>75</v>
      </c>
      <c r="I68" s="7" t="s">
        <v>236</v>
      </c>
    </row>
    <row r="69" customFormat="false" ht="15" hidden="false" customHeight="false" outlineLevel="0" collapsed="false">
      <c r="A69" s="6" t="n">
        <v>68</v>
      </c>
      <c r="B69" s="7" t="s">
        <v>237</v>
      </c>
      <c r="C69" s="7" t="s">
        <v>238</v>
      </c>
      <c r="D69" s="6" t="n">
        <v>540</v>
      </c>
      <c r="E69" s="6" t="n">
        <v>37</v>
      </c>
      <c r="F69" s="6" t="n">
        <v>71</v>
      </c>
      <c r="G69" s="6" t="n">
        <v>15</v>
      </c>
      <c r="H69" s="7" t="s">
        <v>62</v>
      </c>
      <c r="I69" s="7" t="s">
        <v>239</v>
      </c>
    </row>
    <row r="70" customFormat="false" ht="23.85" hidden="false" customHeight="false" outlineLevel="0" collapsed="false">
      <c r="A70" s="6" t="n">
        <v>69</v>
      </c>
      <c r="B70" s="7" t="s">
        <v>240</v>
      </c>
      <c r="C70" s="7" t="s">
        <v>241</v>
      </c>
      <c r="D70" s="6" t="n">
        <v>780</v>
      </c>
      <c r="E70" s="6" t="n">
        <v>31</v>
      </c>
      <c r="F70" s="6" t="n">
        <v>76</v>
      </c>
      <c r="G70" s="6" t="n">
        <v>38</v>
      </c>
      <c r="H70" s="7" t="s">
        <v>75</v>
      </c>
      <c r="I70" s="7" t="s">
        <v>242</v>
      </c>
    </row>
    <row r="71" customFormat="false" ht="23.85" hidden="false" customHeight="false" outlineLevel="0" collapsed="false">
      <c r="A71" s="6" t="n">
        <v>70</v>
      </c>
      <c r="B71" s="7" t="s">
        <v>243</v>
      </c>
      <c r="C71" s="7" t="s">
        <v>244</v>
      </c>
      <c r="D71" s="6" t="n">
        <v>470</v>
      </c>
      <c r="E71" s="6" t="n">
        <v>13</v>
      </c>
      <c r="F71" s="6" t="n">
        <v>31</v>
      </c>
      <c r="G71" s="6" t="n">
        <v>33</v>
      </c>
      <c r="H71" s="7" t="s">
        <v>245</v>
      </c>
      <c r="I71" s="7" t="s">
        <v>246</v>
      </c>
    </row>
    <row r="72" customFormat="false" ht="23.85" hidden="false" customHeight="false" outlineLevel="0" collapsed="false">
      <c r="A72" s="6" t="n">
        <v>71</v>
      </c>
      <c r="B72" s="7" t="s">
        <v>247</v>
      </c>
      <c r="C72" s="7" t="s">
        <v>248</v>
      </c>
      <c r="D72" s="6" t="n">
        <v>470</v>
      </c>
      <c r="E72" s="6" t="n">
        <v>22</v>
      </c>
      <c r="F72" s="6" t="n">
        <v>30</v>
      </c>
      <c r="G72" s="6" t="n">
        <v>29</v>
      </c>
      <c r="H72" s="7" t="s">
        <v>62</v>
      </c>
      <c r="I72" s="7" t="s">
        <v>249</v>
      </c>
    </row>
    <row r="73" customFormat="false" ht="15" hidden="false" customHeight="false" outlineLevel="0" collapsed="false">
      <c r="A73" s="6" t="n">
        <v>72</v>
      </c>
      <c r="B73" s="7" t="s">
        <v>250</v>
      </c>
      <c r="C73" s="7" t="s">
        <v>251</v>
      </c>
      <c r="D73" s="6" t="n">
        <v>150</v>
      </c>
      <c r="E73" s="6" t="n">
        <v>11</v>
      </c>
      <c r="F73" s="6" t="n">
        <v>3</v>
      </c>
      <c r="G73" s="6" t="n">
        <v>10</v>
      </c>
      <c r="H73" s="7" t="s">
        <v>245</v>
      </c>
      <c r="I73" s="7" t="s">
        <v>252</v>
      </c>
    </row>
    <row r="74" customFormat="false" ht="15" hidden="false" customHeight="false" outlineLevel="0" collapsed="false">
      <c r="A74" s="6" t="n">
        <v>73</v>
      </c>
      <c r="B74" s="7" t="s">
        <v>253</v>
      </c>
      <c r="C74" s="7" t="s">
        <v>254</v>
      </c>
      <c r="D74" s="6" t="n">
        <v>160</v>
      </c>
      <c r="E74" s="6" t="n">
        <v>2</v>
      </c>
      <c r="F74" s="6" t="n">
        <v>13</v>
      </c>
      <c r="G74" s="6" t="n">
        <v>12</v>
      </c>
      <c r="H74" s="7" t="s">
        <v>245</v>
      </c>
      <c r="I74" s="7" t="s">
        <v>255</v>
      </c>
    </row>
    <row r="75" customFormat="false" ht="15" hidden="false" customHeight="false" outlineLevel="0" collapsed="false">
      <c r="A75" s="6" t="n">
        <v>74</v>
      </c>
      <c r="B75" s="7" t="s">
        <v>256</v>
      </c>
      <c r="C75" s="7" t="s">
        <v>257</v>
      </c>
      <c r="D75" s="6" t="n">
        <v>250</v>
      </c>
      <c r="E75" s="6" t="n">
        <v>12</v>
      </c>
      <c r="F75" s="6" t="n">
        <v>41</v>
      </c>
      <c r="G75" s="6" t="n">
        <v>5</v>
      </c>
      <c r="H75" s="7" t="s">
        <v>130</v>
      </c>
      <c r="I75" s="7" t="s">
        <v>258</v>
      </c>
    </row>
    <row r="76" customFormat="false" ht="15" hidden="false" customHeight="false" outlineLevel="0" collapsed="false">
      <c r="A76" s="6" t="n">
        <v>75</v>
      </c>
      <c r="B76" s="7" t="s">
        <v>259</v>
      </c>
      <c r="C76" s="7" t="s">
        <v>260</v>
      </c>
      <c r="D76" s="6" t="n">
        <v>240</v>
      </c>
      <c r="E76" s="6" t="n">
        <v>12</v>
      </c>
      <c r="F76" s="6" t="n">
        <v>35</v>
      </c>
      <c r="G76" s="6" t="n">
        <v>6</v>
      </c>
      <c r="H76" s="7" t="s">
        <v>130</v>
      </c>
      <c r="I76" s="7" t="s">
        <v>261</v>
      </c>
    </row>
    <row r="77" customFormat="false" ht="15" hidden="false" customHeight="false" outlineLevel="0" collapsed="false">
      <c r="A77" s="6" t="n">
        <v>76</v>
      </c>
      <c r="B77" s="7" t="s">
        <v>262</v>
      </c>
      <c r="C77" s="7" t="s">
        <v>263</v>
      </c>
      <c r="D77" s="6" t="n">
        <v>350</v>
      </c>
      <c r="E77" s="6" t="n">
        <v>38</v>
      </c>
      <c r="F77" s="6" t="n">
        <v>33</v>
      </c>
      <c r="G77" s="6" t="n">
        <v>8</v>
      </c>
      <c r="H77" s="7" t="s">
        <v>62</v>
      </c>
      <c r="I77" s="7" t="s">
        <v>264</v>
      </c>
    </row>
    <row r="78" customFormat="false" ht="15" hidden="false" customHeight="false" outlineLevel="0" collapsed="false">
      <c r="A78" s="6" t="n">
        <v>77</v>
      </c>
      <c r="B78" s="7" t="s">
        <v>265</v>
      </c>
      <c r="C78" s="7" t="s">
        <v>266</v>
      </c>
      <c r="D78" s="6" t="n">
        <v>150</v>
      </c>
      <c r="E78" s="6" t="n">
        <v>14</v>
      </c>
      <c r="F78" s="6" t="n">
        <v>14</v>
      </c>
      <c r="G78" s="6" t="n">
        <v>4.5</v>
      </c>
      <c r="H78" s="7" t="s">
        <v>130</v>
      </c>
      <c r="I78" s="7" t="s">
        <v>267</v>
      </c>
    </row>
    <row r="79" customFormat="false" ht="23.85" hidden="false" customHeight="false" outlineLevel="0" collapsed="false">
      <c r="A79" s="6" t="n">
        <v>78</v>
      </c>
      <c r="B79" s="7" t="s">
        <v>268</v>
      </c>
      <c r="C79" s="7" t="s">
        <v>269</v>
      </c>
      <c r="D79" s="6" t="n">
        <v>780</v>
      </c>
      <c r="E79" s="6" t="n">
        <v>71</v>
      </c>
      <c r="F79" s="6" t="n">
        <v>64</v>
      </c>
      <c r="G79" s="6" t="n">
        <v>26</v>
      </c>
      <c r="H79" s="7" t="s">
        <v>62</v>
      </c>
      <c r="I79" s="7" t="s">
        <v>270</v>
      </c>
    </row>
    <row r="80" customFormat="false" ht="15" hidden="false" customHeight="false" outlineLevel="0" collapsed="false">
      <c r="A80" s="6" t="n">
        <v>79</v>
      </c>
      <c r="B80" s="7" t="s">
        <v>271</v>
      </c>
      <c r="C80" s="7" t="s">
        <v>272</v>
      </c>
      <c r="D80" s="6" t="n">
        <v>360</v>
      </c>
      <c r="E80" s="6" t="n">
        <v>35</v>
      </c>
      <c r="F80" s="6" t="n">
        <v>6</v>
      </c>
      <c r="G80" s="6" t="n">
        <v>23</v>
      </c>
      <c r="H80" s="7" t="s">
        <v>62</v>
      </c>
      <c r="I80" s="7" t="s">
        <v>273</v>
      </c>
    </row>
    <row r="81" customFormat="false" ht="15" hidden="false" customHeight="false" outlineLevel="0" collapsed="false">
      <c r="A81" s="6" t="n">
        <v>80</v>
      </c>
      <c r="B81" s="7" t="s">
        <v>274</v>
      </c>
      <c r="C81" s="7" t="s">
        <v>275</v>
      </c>
      <c r="D81" s="6" t="n">
        <v>660</v>
      </c>
      <c r="E81" s="6" t="n">
        <v>43</v>
      </c>
      <c r="F81" s="6" t="n">
        <v>10</v>
      </c>
      <c r="G81" s="6" t="n">
        <v>48</v>
      </c>
      <c r="H81" s="7" t="s">
        <v>75</v>
      </c>
      <c r="I81" s="7" t="s">
        <v>276</v>
      </c>
    </row>
    <row r="82" customFormat="false" ht="15" hidden="false" customHeight="false" outlineLevel="0" collapsed="false">
      <c r="A82" s="6" t="n">
        <v>81</v>
      </c>
      <c r="B82" s="7" t="s">
        <v>277</v>
      </c>
      <c r="C82" s="7" t="s">
        <v>278</v>
      </c>
      <c r="D82" s="6" t="n">
        <v>640</v>
      </c>
      <c r="E82" s="6" t="n">
        <v>41</v>
      </c>
      <c r="F82" s="6" t="n">
        <v>53</v>
      </c>
      <c r="G82" s="6" t="n">
        <v>28</v>
      </c>
      <c r="H82" s="7" t="s">
        <v>75</v>
      </c>
      <c r="I82" s="7" t="s">
        <v>279</v>
      </c>
    </row>
    <row r="83" customFormat="false" ht="23.85" hidden="false" customHeight="false" outlineLevel="0" collapsed="false">
      <c r="A83" s="6" t="n">
        <v>82</v>
      </c>
      <c r="B83" s="7" t="s">
        <v>280</v>
      </c>
      <c r="C83" s="7" t="s">
        <v>281</v>
      </c>
      <c r="D83" s="6" t="n">
        <v>890</v>
      </c>
      <c r="E83" s="6" t="n">
        <v>72</v>
      </c>
      <c r="F83" s="6" t="n">
        <v>71</v>
      </c>
      <c r="G83" s="6" t="n">
        <v>39</v>
      </c>
      <c r="H83" s="7" t="s">
        <v>75</v>
      </c>
      <c r="I83" s="7" t="s">
        <v>282</v>
      </c>
    </row>
    <row r="84" customFormat="false" ht="15" hidden="false" customHeight="false" outlineLevel="0" collapsed="false">
      <c r="A84" s="6" t="n">
        <v>83</v>
      </c>
      <c r="B84" s="7" t="s">
        <v>283</v>
      </c>
      <c r="C84" s="7" t="s">
        <v>284</v>
      </c>
      <c r="D84" s="6" t="n">
        <v>530</v>
      </c>
      <c r="E84" s="6" t="n">
        <v>23</v>
      </c>
      <c r="F84" s="6" t="n">
        <v>89</v>
      </c>
      <c r="G84" s="6" t="n">
        <v>14</v>
      </c>
      <c r="H84" s="7" t="s">
        <v>62</v>
      </c>
      <c r="I84" s="7" t="s">
        <v>285</v>
      </c>
    </row>
    <row r="85" customFormat="false" ht="15" hidden="false" customHeight="false" outlineLevel="0" collapsed="false">
      <c r="A85" s="6" t="n">
        <v>84</v>
      </c>
      <c r="B85" s="7" t="s">
        <v>286</v>
      </c>
      <c r="C85" s="7" t="s">
        <v>287</v>
      </c>
      <c r="D85" s="6" t="n">
        <v>170</v>
      </c>
      <c r="E85" s="6" t="n">
        <v>28</v>
      </c>
      <c r="F85" s="6" t="n">
        <v>7</v>
      </c>
      <c r="G85" s="6" t="n">
        <v>3</v>
      </c>
      <c r="H85" s="7" t="s">
        <v>130</v>
      </c>
      <c r="I85" s="7" t="s">
        <v>288</v>
      </c>
    </row>
    <row r="86" customFormat="false" ht="15" hidden="false" customHeight="false" outlineLevel="0" collapsed="false">
      <c r="A86" s="6" t="n">
        <v>85</v>
      </c>
      <c r="B86" s="7" t="s">
        <v>289</v>
      </c>
      <c r="C86" s="7" t="s">
        <v>290</v>
      </c>
      <c r="D86" s="6" t="n">
        <v>290</v>
      </c>
      <c r="E86" s="6" t="n">
        <v>28</v>
      </c>
      <c r="F86" s="6" t="n">
        <v>7</v>
      </c>
      <c r="G86" s="6" t="n">
        <v>17</v>
      </c>
      <c r="H86" s="7" t="s">
        <v>130</v>
      </c>
      <c r="I86" s="7" t="s">
        <v>291</v>
      </c>
    </row>
    <row r="87" customFormat="false" ht="15" hidden="false" customHeight="false" outlineLevel="0" collapsed="false">
      <c r="A87" s="6" t="n">
        <v>86</v>
      </c>
      <c r="B87" s="7" t="s">
        <v>292</v>
      </c>
      <c r="C87" s="7" t="s">
        <v>293</v>
      </c>
      <c r="D87" s="6" t="n">
        <v>230</v>
      </c>
      <c r="E87" s="6" t="n">
        <v>36</v>
      </c>
      <c r="F87" s="6" t="n">
        <v>8</v>
      </c>
      <c r="G87" s="6" t="n">
        <v>6</v>
      </c>
      <c r="H87" s="7" t="s">
        <v>130</v>
      </c>
      <c r="I87" s="7" t="s">
        <v>294</v>
      </c>
    </row>
    <row r="88" customFormat="false" ht="15" hidden="false" customHeight="false" outlineLevel="0" collapsed="false">
      <c r="A88" s="6" t="n">
        <v>87</v>
      </c>
      <c r="B88" s="7" t="s">
        <v>295</v>
      </c>
      <c r="C88" s="7" t="s">
        <v>296</v>
      </c>
      <c r="D88" s="6" t="n">
        <v>150</v>
      </c>
      <c r="E88" s="6" t="n">
        <v>11</v>
      </c>
      <c r="F88" s="6" t="n">
        <v>3</v>
      </c>
      <c r="G88" s="6" t="n">
        <v>10</v>
      </c>
      <c r="H88" s="7" t="s">
        <v>130</v>
      </c>
      <c r="I88" s="7" t="s">
        <v>297</v>
      </c>
    </row>
    <row r="89" customFormat="false" ht="23.85" hidden="false" customHeight="false" outlineLevel="0" collapsed="false">
      <c r="A89" s="6" t="n">
        <v>88</v>
      </c>
      <c r="B89" s="7" t="s">
        <v>298</v>
      </c>
      <c r="C89" s="7" t="s">
        <v>299</v>
      </c>
      <c r="D89" s="6" t="n">
        <v>430</v>
      </c>
      <c r="E89" s="6" t="n">
        <v>28</v>
      </c>
      <c r="F89" s="6" t="n">
        <v>11</v>
      </c>
      <c r="G89" s="6" t="n">
        <v>28</v>
      </c>
      <c r="H89" s="7" t="s">
        <v>62</v>
      </c>
      <c r="I89" s="7" t="s">
        <v>300</v>
      </c>
    </row>
    <row r="90" customFormat="false" ht="15" hidden="false" customHeight="false" outlineLevel="0" collapsed="false">
      <c r="A90" s="6" t="n">
        <v>89</v>
      </c>
      <c r="B90" s="7" t="s">
        <v>301</v>
      </c>
      <c r="C90" s="7" t="s">
        <v>302</v>
      </c>
      <c r="D90" s="6" t="n">
        <v>590</v>
      </c>
      <c r="E90" s="6" t="n">
        <v>47</v>
      </c>
      <c r="F90" s="6" t="n">
        <v>74</v>
      </c>
      <c r="G90" s="6" t="n">
        <v>15</v>
      </c>
      <c r="H90" s="7" t="s">
        <v>62</v>
      </c>
      <c r="I90" s="7" t="s">
        <v>303</v>
      </c>
    </row>
    <row r="91" customFormat="false" ht="15" hidden="false" customHeight="false" outlineLevel="0" collapsed="false">
      <c r="A91" s="6" t="n">
        <v>90</v>
      </c>
      <c r="B91" s="7" t="s">
        <v>304</v>
      </c>
      <c r="C91" s="7" t="s">
        <v>305</v>
      </c>
      <c r="D91" s="6" t="n">
        <v>610</v>
      </c>
      <c r="E91" s="6" t="n">
        <v>49</v>
      </c>
      <c r="F91" s="6" t="n">
        <v>78</v>
      </c>
      <c r="G91" s="6" t="n">
        <v>14</v>
      </c>
      <c r="H91" s="7" t="s">
        <v>62</v>
      </c>
      <c r="I91" s="7" t="s">
        <v>306</v>
      </c>
    </row>
    <row r="92" customFormat="false" ht="15" hidden="false" customHeight="false" outlineLevel="0" collapsed="false">
      <c r="A92" s="6" t="n">
        <v>91</v>
      </c>
      <c r="B92" s="7" t="s">
        <v>307</v>
      </c>
      <c r="C92" s="7" t="s">
        <v>308</v>
      </c>
      <c r="D92" s="6" t="n">
        <v>640</v>
      </c>
      <c r="E92" s="6" t="n">
        <v>35</v>
      </c>
      <c r="F92" s="6" t="n">
        <v>104</v>
      </c>
      <c r="G92" s="6" t="n">
        <v>9</v>
      </c>
      <c r="H92" s="7" t="s">
        <v>62</v>
      </c>
      <c r="I92" s="7" t="s">
        <v>309</v>
      </c>
    </row>
    <row r="93" customFormat="false" ht="15" hidden="false" customHeight="false" outlineLevel="0" collapsed="false">
      <c r="A93" s="6" t="n">
        <v>92</v>
      </c>
      <c r="B93" s="7" t="s">
        <v>310</v>
      </c>
      <c r="C93" s="7" t="s">
        <v>311</v>
      </c>
      <c r="D93" s="6" t="n">
        <v>520</v>
      </c>
      <c r="E93" s="6" t="n">
        <v>40</v>
      </c>
      <c r="F93" s="6" t="n">
        <v>50</v>
      </c>
      <c r="G93" s="6" t="n">
        <v>22</v>
      </c>
      <c r="H93" s="7" t="s">
        <v>62</v>
      </c>
      <c r="I93" s="7" t="s">
        <v>312</v>
      </c>
    </row>
    <row r="94" customFormat="false" ht="15" hidden="false" customHeight="false" outlineLevel="0" collapsed="false">
      <c r="A94" s="6" t="n">
        <v>93</v>
      </c>
      <c r="B94" s="7" t="s">
        <v>313</v>
      </c>
      <c r="C94" s="7" t="s">
        <v>314</v>
      </c>
      <c r="D94" s="6" t="n">
        <v>210</v>
      </c>
      <c r="E94" s="6" t="n">
        <v>8</v>
      </c>
      <c r="F94" s="6" t="n">
        <v>24</v>
      </c>
      <c r="G94" s="6" t="n">
        <v>9</v>
      </c>
      <c r="H94" s="7" t="s">
        <v>245</v>
      </c>
      <c r="I94" s="7" t="s">
        <v>315</v>
      </c>
    </row>
    <row r="95" customFormat="false" ht="15" hidden="false" customHeight="false" outlineLevel="0" collapsed="false">
      <c r="A95" s="6" t="n">
        <v>94</v>
      </c>
      <c r="B95" s="7" t="s">
        <v>316</v>
      </c>
      <c r="C95" s="7" t="s">
        <v>317</v>
      </c>
      <c r="D95" s="6" t="n">
        <v>240</v>
      </c>
      <c r="E95" s="6" t="n">
        <v>19</v>
      </c>
      <c r="F95" s="6" t="n">
        <v>25</v>
      </c>
      <c r="G95" s="6" t="n">
        <v>8</v>
      </c>
      <c r="H95" s="7" t="s">
        <v>245</v>
      </c>
      <c r="I95" s="7" t="s">
        <v>318</v>
      </c>
    </row>
    <row r="96" customFormat="false" ht="15" hidden="false" customHeight="false" outlineLevel="0" collapsed="false">
      <c r="A96" s="6" t="n">
        <v>95</v>
      </c>
      <c r="B96" s="7" t="s">
        <v>319</v>
      </c>
      <c r="C96" s="7" t="s">
        <v>320</v>
      </c>
      <c r="D96" s="6" t="n">
        <v>190</v>
      </c>
      <c r="E96" s="6" t="n">
        <v>18</v>
      </c>
      <c r="F96" s="6" t="n">
        <v>14</v>
      </c>
      <c r="G96" s="6" t="n">
        <v>8</v>
      </c>
      <c r="H96" s="7" t="s">
        <v>245</v>
      </c>
      <c r="I96" s="7" t="s">
        <v>321</v>
      </c>
    </row>
    <row r="97" customFormat="false" ht="15" hidden="false" customHeight="false" outlineLevel="0" collapsed="false">
      <c r="A97" s="6" t="n">
        <v>96</v>
      </c>
      <c r="B97" s="7" t="s">
        <v>322</v>
      </c>
      <c r="C97" s="7" t="s">
        <v>323</v>
      </c>
      <c r="D97" s="6" t="n">
        <v>140</v>
      </c>
      <c r="E97" s="6" t="n">
        <v>12</v>
      </c>
      <c r="F97" s="6" t="n">
        <v>44</v>
      </c>
      <c r="G97" s="6" t="n">
        <v>8</v>
      </c>
      <c r="H97" s="7" t="s">
        <v>245</v>
      </c>
      <c r="I97" s="7" t="s">
        <v>324</v>
      </c>
    </row>
    <row r="98" customFormat="false" ht="15" hidden="false" customHeight="false" outlineLevel="0" collapsed="false">
      <c r="A98" s="6" t="n">
        <v>97</v>
      </c>
      <c r="B98" s="7" t="s">
        <v>325</v>
      </c>
      <c r="C98" s="7" t="s">
        <v>326</v>
      </c>
      <c r="D98" s="6" t="n">
        <v>130</v>
      </c>
      <c r="E98" s="6" t="n">
        <v>3</v>
      </c>
      <c r="F98" s="6" t="n">
        <v>30</v>
      </c>
      <c r="G98" s="6" t="n">
        <v>0</v>
      </c>
      <c r="H98" s="7" t="s">
        <v>245</v>
      </c>
      <c r="I98" s="7" t="s">
        <v>327</v>
      </c>
    </row>
    <row r="99" customFormat="false" ht="23.85" hidden="false" customHeight="false" outlineLevel="0" collapsed="false">
      <c r="A99" s="6" t="n">
        <v>98</v>
      </c>
      <c r="B99" s="7" t="s">
        <v>328</v>
      </c>
      <c r="C99" s="7" t="s">
        <v>329</v>
      </c>
      <c r="D99" s="6" t="n">
        <v>340</v>
      </c>
      <c r="E99" s="6" t="n">
        <v>21</v>
      </c>
      <c r="F99" s="6" t="n">
        <v>23</v>
      </c>
      <c r="G99" s="6" t="n">
        <v>19</v>
      </c>
      <c r="H99" s="7" t="s">
        <v>245</v>
      </c>
      <c r="I99" s="7" t="s">
        <v>330</v>
      </c>
    </row>
    <row r="100" customFormat="false" ht="15" hidden="false" customHeight="false" outlineLevel="0" collapsed="false">
      <c r="A100" s="6" t="n">
        <v>99</v>
      </c>
      <c r="B100" s="7" t="s">
        <v>331</v>
      </c>
      <c r="C100" s="7" t="s">
        <v>332</v>
      </c>
      <c r="D100" s="6" t="n">
        <v>150</v>
      </c>
      <c r="E100" s="6" t="n">
        <v>11</v>
      </c>
      <c r="F100" s="6" t="n">
        <v>3</v>
      </c>
      <c r="G100" s="6" t="n">
        <v>10</v>
      </c>
      <c r="H100" s="7" t="s">
        <v>245</v>
      </c>
      <c r="I100" s="7" t="s">
        <v>333</v>
      </c>
    </row>
    <row r="101" customFormat="false" ht="23.85" hidden="false" customHeight="false" outlineLevel="0" collapsed="false">
      <c r="A101" s="6" t="n">
        <v>100</v>
      </c>
      <c r="B101" s="7" t="s">
        <v>334</v>
      </c>
      <c r="C101" s="7" t="s">
        <v>335</v>
      </c>
      <c r="D101" s="6" t="n">
        <v>250</v>
      </c>
      <c r="E101" s="6" t="n">
        <v>6</v>
      </c>
      <c r="F101" s="6" t="n">
        <v>11</v>
      </c>
      <c r="G101" s="6" t="n">
        <v>20</v>
      </c>
      <c r="H101" s="7" t="s">
        <v>245</v>
      </c>
      <c r="I101" s="7" t="s">
        <v>336</v>
      </c>
    </row>
    <row r="102" customFormat="false" ht="35.05" hidden="false" customHeight="false" outlineLevel="0" collapsed="false">
      <c r="A102" s="6" t="n">
        <v>101</v>
      </c>
      <c r="B102" s="7" t="s">
        <v>337</v>
      </c>
      <c r="C102" s="7" t="s">
        <v>338</v>
      </c>
      <c r="D102" s="6" t="n">
        <v>320</v>
      </c>
      <c r="E102" s="6" t="n">
        <v>7</v>
      </c>
      <c r="F102" s="6" t="n">
        <v>50</v>
      </c>
      <c r="G102" s="6" t="n">
        <v>11</v>
      </c>
      <c r="H102" s="7" t="s">
        <v>62</v>
      </c>
      <c r="I102" s="7" t="s">
        <v>339</v>
      </c>
    </row>
    <row r="103" customFormat="false" ht="23.85" hidden="false" customHeight="false" outlineLevel="0" collapsed="false">
      <c r="A103" s="6" t="n">
        <v>102</v>
      </c>
      <c r="B103" s="7" t="s">
        <v>340</v>
      </c>
      <c r="C103" s="7" t="s">
        <v>341</v>
      </c>
      <c r="D103" s="6" t="n">
        <v>370</v>
      </c>
      <c r="E103" s="6" t="n">
        <v>13</v>
      </c>
      <c r="F103" s="6" t="n">
        <v>66</v>
      </c>
      <c r="G103" s="6" t="n">
        <v>8</v>
      </c>
      <c r="H103" s="7" t="s">
        <v>62</v>
      </c>
      <c r="I103" s="7" t="s">
        <v>342</v>
      </c>
    </row>
    <row r="104" customFormat="false" ht="23.85" hidden="false" customHeight="false" outlineLevel="0" collapsed="false">
      <c r="A104" s="6" t="n">
        <v>230</v>
      </c>
      <c r="B104" s="7" t="s">
        <v>343</v>
      </c>
      <c r="C104" s="7" t="s">
        <v>344</v>
      </c>
      <c r="D104" s="6" t="n">
        <v>110</v>
      </c>
      <c r="E104" s="6" t="n">
        <v>1</v>
      </c>
      <c r="F104" s="6" t="n">
        <v>27</v>
      </c>
      <c r="G104" s="6" t="n">
        <v>0</v>
      </c>
      <c r="H104" s="7" t="s">
        <v>345</v>
      </c>
      <c r="I104" s="7" t="s">
        <v>346</v>
      </c>
    </row>
    <row r="105" customFormat="false" ht="23.85" hidden="false" customHeight="false" outlineLevel="0" collapsed="false">
      <c r="A105" s="6" t="n">
        <v>231</v>
      </c>
      <c r="B105" s="7" t="s">
        <v>347</v>
      </c>
      <c r="C105" s="7" t="s">
        <v>344</v>
      </c>
      <c r="D105" s="6" t="n">
        <v>90</v>
      </c>
      <c r="E105" s="6" t="n">
        <v>0</v>
      </c>
      <c r="F105" s="6" t="n">
        <v>25</v>
      </c>
      <c r="G105" s="6" t="n">
        <v>0</v>
      </c>
      <c r="H105" s="7" t="s">
        <v>345</v>
      </c>
      <c r="I105" s="7" t="s">
        <v>348</v>
      </c>
    </row>
    <row r="106" customFormat="false" ht="23.85" hidden="false" customHeight="false" outlineLevel="0" collapsed="false">
      <c r="A106" s="6" t="n">
        <v>232</v>
      </c>
      <c r="B106" s="7" t="s">
        <v>349</v>
      </c>
      <c r="C106" s="7" t="s">
        <v>344</v>
      </c>
      <c r="D106" s="6" t="n">
        <v>70</v>
      </c>
      <c r="E106" s="6" t="n">
        <v>1</v>
      </c>
      <c r="F106" s="6" t="n">
        <v>17</v>
      </c>
      <c r="G106" s="6" t="n">
        <v>0</v>
      </c>
      <c r="H106" s="7" t="s">
        <v>345</v>
      </c>
      <c r="I106" s="7" t="s">
        <v>350</v>
      </c>
    </row>
    <row r="107" customFormat="false" ht="15" hidden="false" customHeight="false" outlineLevel="0" collapsed="false">
      <c r="A107" s="6" t="n">
        <v>600</v>
      </c>
      <c r="B107" s="7" t="s">
        <v>351</v>
      </c>
      <c r="C107" s="7" t="s">
        <v>352</v>
      </c>
      <c r="D107" s="6" t="n">
        <v>170</v>
      </c>
      <c r="E107" s="6" t="n">
        <v>33</v>
      </c>
      <c r="F107" s="6" t="n">
        <v>2</v>
      </c>
      <c r="G107" s="6" t="n">
        <v>3.5</v>
      </c>
      <c r="H107" s="7" t="s">
        <v>353</v>
      </c>
      <c r="I107" s="7" t="s">
        <v>354</v>
      </c>
    </row>
    <row r="108" customFormat="false" ht="15" hidden="false" customHeight="false" outlineLevel="0" collapsed="false">
      <c r="A108" s="6" t="n">
        <v>601</v>
      </c>
      <c r="B108" s="7" t="s">
        <v>355</v>
      </c>
      <c r="C108" s="7" t="s">
        <v>356</v>
      </c>
      <c r="D108" s="6" t="n">
        <v>210</v>
      </c>
      <c r="E108" s="6" t="n">
        <v>29</v>
      </c>
      <c r="F108" s="6" t="n">
        <v>2</v>
      </c>
      <c r="G108" s="6" t="n">
        <v>9</v>
      </c>
      <c r="H108" s="7" t="s">
        <v>353</v>
      </c>
      <c r="I108" s="7" t="s">
        <v>357</v>
      </c>
    </row>
    <row r="109" customFormat="false" ht="15" hidden="false" customHeight="false" outlineLevel="0" collapsed="false">
      <c r="A109" s="6" t="n">
        <v>602</v>
      </c>
      <c r="B109" s="7" t="s">
        <v>358</v>
      </c>
      <c r="C109" s="7" t="s">
        <v>359</v>
      </c>
      <c r="D109" s="6" t="n">
        <v>190</v>
      </c>
      <c r="E109" s="6" t="n">
        <v>35</v>
      </c>
      <c r="F109" s="6" t="n">
        <v>4</v>
      </c>
      <c r="G109" s="6" t="n">
        <v>3.5</v>
      </c>
      <c r="H109" s="7" t="s">
        <v>353</v>
      </c>
      <c r="I109" s="7" t="s">
        <v>360</v>
      </c>
    </row>
    <row r="110" customFormat="false" ht="15" hidden="false" customHeight="false" outlineLevel="0" collapsed="false">
      <c r="A110" s="6" t="n">
        <v>603</v>
      </c>
      <c r="B110" s="7" t="s">
        <v>361</v>
      </c>
      <c r="C110" s="7" t="s">
        <v>362</v>
      </c>
      <c r="D110" s="6" t="n">
        <v>170</v>
      </c>
      <c r="E110" s="6" t="n">
        <v>23</v>
      </c>
      <c r="F110" s="6" t="n">
        <v>8</v>
      </c>
      <c r="G110" s="6" t="n">
        <v>4.5</v>
      </c>
      <c r="H110" s="7" t="s">
        <v>353</v>
      </c>
      <c r="I110" s="7" t="s">
        <v>363</v>
      </c>
    </row>
    <row r="111" customFormat="false" ht="15" hidden="false" customHeight="false" outlineLevel="0" collapsed="false">
      <c r="A111" s="6" t="n">
        <v>604</v>
      </c>
      <c r="B111" s="7" t="s">
        <v>364</v>
      </c>
      <c r="C111" s="7" t="s">
        <v>365</v>
      </c>
      <c r="D111" s="6" t="n">
        <v>170</v>
      </c>
      <c r="E111" s="6" t="n">
        <v>23</v>
      </c>
      <c r="F111" s="6" t="n">
        <v>5</v>
      </c>
      <c r="G111" s="6" t="n">
        <v>5</v>
      </c>
      <c r="H111" s="7" t="s">
        <v>353</v>
      </c>
      <c r="I111" s="7" t="s">
        <v>366</v>
      </c>
    </row>
    <row r="112" customFormat="false" ht="15" hidden="false" customHeight="false" outlineLevel="0" collapsed="false">
      <c r="A112" s="6" t="n">
        <v>605</v>
      </c>
      <c r="B112" s="7" t="s">
        <v>367</v>
      </c>
      <c r="C112" s="7" t="s">
        <v>368</v>
      </c>
      <c r="D112" s="6" t="n">
        <v>210</v>
      </c>
      <c r="E112" s="6" t="n">
        <v>24</v>
      </c>
      <c r="F112" s="6" t="n">
        <v>6</v>
      </c>
      <c r="G112" s="6" t="n">
        <v>10</v>
      </c>
      <c r="H112" s="7" t="s">
        <v>353</v>
      </c>
      <c r="I112" s="7" t="s">
        <v>369</v>
      </c>
    </row>
    <row r="113" customFormat="false" ht="15" hidden="false" customHeight="false" outlineLevel="0" collapsed="false">
      <c r="A113" s="6" t="n">
        <v>606</v>
      </c>
      <c r="B113" s="7" t="s">
        <v>370</v>
      </c>
      <c r="C113" s="7" t="s">
        <v>371</v>
      </c>
      <c r="D113" s="6" t="n">
        <v>170</v>
      </c>
      <c r="E113" s="6" t="n">
        <v>35</v>
      </c>
      <c r="F113" s="6" t="n">
        <v>1</v>
      </c>
      <c r="G113" s="6" t="n">
        <v>3.5</v>
      </c>
      <c r="H113" s="7" t="s">
        <v>353</v>
      </c>
      <c r="I113" s="7" t="s">
        <v>372</v>
      </c>
    </row>
    <row r="114" customFormat="false" ht="15" hidden="false" customHeight="false" outlineLevel="0" collapsed="false">
      <c r="A114" s="6" t="n">
        <v>607</v>
      </c>
      <c r="B114" s="7" t="s">
        <v>373</v>
      </c>
      <c r="C114" s="7" t="s">
        <v>374</v>
      </c>
      <c r="D114" s="6" t="n">
        <v>210</v>
      </c>
      <c r="E114" s="6" t="n">
        <v>28</v>
      </c>
      <c r="F114" s="6" t="n">
        <v>1</v>
      </c>
      <c r="G114" s="6" t="n">
        <v>9</v>
      </c>
      <c r="H114" s="7" t="s">
        <v>353</v>
      </c>
      <c r="I114" s="7" t="s">
        <v>375</v>
      </c>
    </row>
    <row r="115" customFormat="false" ht="15" hidden="false" customHeight="false" outlineLevel="0" collapsed="false">
      <c r="A115" s="6" t="n">
        <v>608</v>
      </c>
      <c r="B115" s="7" t="s">
        <v>376</v>
      </c>
      <c r="C115" s="7" t="s">
        <v>377</v>
      </c>
      <c r="D115" s="6" t="n">
        <v>230</v>
      </c>
      <c r="E115" s="6" t="n">
        <v>36</v>
      </c>
      <c r="F115" s="6" t="n">
        <v>6</v>
      </c>
      <c r="G115" s="6" t="n">
        <v>8</v>
      </c>
      <c r="H115" s="7" t="s">
        <v>353</v>
      </c>
      <c r="I115" s="7" t="s">
        <v>378</v>
      </c>
    </row>
    <row r="116" customFormat="false" ht="15" hidden="false" customHeight="false" outlineLevel="0" collapsed="false">
      <c r="A116" s="6" t="n">
        <v>609</v>
      </c>
      <c r="B116" s="7" t="s">
        <v>379</v>
      </c>
      <c r="C116" s="7" t="s">
        <v>380</v>
      </c>
      <c r="D116" s="6" t="n">
        <v>190</v>
      </c>
      <c r="E116" s="6" t="n">
        <v>22</v>
      </c>
      <c r="F116" s="6" t="n">
        <v>2</v>
      </c>
      <c r="G116" s="6" t="n">
        <v>11</v>
      </c>
      <c r="H116" s="7" t="s">
        <v>353</v>
      </c>
      <c r="I116" s="7" t="s">
        <v>381</v>
      </c>
    </row>
    <row r="117" customFormat="false" ht="15" hidden="false" customHeight="false" outlineLevel="0" collapsed="false">
      <c r="A117" s="6" t="n">
        <v>610</v>
      </c>
      <c r="B117" s="7" t="s">
        <v>382</v>
      </c>
      <c r="C117" s="7" t="s">
        <v>383</v>
      </c>
      <c r="D117" s="6" t="n">
        <v>170</v>
      </c>
      <c r="E117" s="6" t="n">
        <v>19</v>
      </c>
      <c r="F117" s="6" t="n">
        <v>6</v>
      </c>
      <c r="G117" s="6" t="n">
        <v>8</v>
      </c>
      <c r="H117" s="7" t="s">
        <v>353</v>
      </c>
      <c r="I117" s="7" t="s">
        <v>384</v>
      </c>
    </row>
    <row r="118" customFormat="false" ht="15" hidden="false" customHeight="false" outlineLevel="0" collapsed="false">
      <c r="A118" s="6" t="n">
        <v>611</v>
      </c>
      <c r="B118" s="7" t="s">
        <v>385</v>
      </c>
      <c r="C118" s="7" t="s">
        <v>386</v>
      </c>
      <c r="D118" s="6" t="n">
        <v>230</v>
      </c>
      <c r="E118" s="6" t="n">
        <v>32</v>
      </c>
      <c r="F118" s="6" t="n">
        <v>5</v>
      </c>
      <c r="G118" s="6" t="n">
        <v>9</v>
      </c>
      <c r="H118" s="7" t="s">
        <v>353</v>
      </c>
      <c r="I118" s="7" t="s">
        <v>387</v>
      </c>
    </row>
    <row r="119" customFormat="false" ht="15" hidden="false" customHeight="false" outlineLevel="0" collapsed="false">
      <c r="A119" s="6" t="n">
        <v>612</v>
      </c>
      <c r="B119" s="7" t="s">
        <v>388</v>
      </c>
      <c r="C119" s="7" t="s">
        <v>389</v>
      </c>
      <c r="D119" s="6" t="n">
        <v>230</v>
      </c>
      <c r="E119" s="6" t="n">
        <v>23</v>
      </c>
      <c r="F119" s="6" t="n">
        <v>0</v>
      </c>
      <c r="G119" s="6" t="n">
        <v>15</v>
      </c>
      <c r="H119" s="7" t="s">
        <v>353</v>
      </c>
      <c r="I119" s="7" t="s">
        <v>390</v>
      </c>
    </row>
    <row r="120" customFormat="false" ht="15" hidden="false" customHeight="false" outlineLevel="0" collapsed="false">
      <c r="A120" s="6" t="n">
        <v>613</v>
      </c>
      <c r="B120" s="7" t="s">
        <v>391</v>
      </c>
      <c r="C120" s="7" t="s">
        <v>392</v>
      </c>
      <c r="D120" s="6" t="n">
        <v>240</v>
      </c>
      <c r="E120" s="6" t="n">
        <v>21</v>
      </c>
      <c r="F120" s="6" t="n">
        <v>12</v>
      </c>
      <c r="G120" s="6" t="n">
        <v>13</v>
      </c>
      <c r="H120" s="7" t="s">
        <v>353</v>
      </c>
      <c r="I120" s="7" t="s">
        <v>393</v>
      </c>
    </row>
    <row r="121" customFormat="false" ht="15" hidden="false" customHeight="false" outlineLevel="0" collapsed="false">
      <c r="A121" s="6" t="n">
        <v>614</v>
      </c>
      <c r="B121" s="7" t="s">
        <v>394</v>
      </c>
      <c r="C121" s="7" t="s">
        <v>395</v>
      </c>
      <c r="D121" s="6" t="n">
        <v>170</v>
      </c>
      <c r="E121" s="6" t="n">
        <v>23</v>
      </c>
      <c r="F121" s="6" t="n">
        <v>3</v>
      </c>
      <c r="G121" s="6" t="n">
        <v>7</v>
      </c>
      <c r="H121" s="7" t="s">
        <v>353</v>
      </c>
      <c r="I121" s="7" t="s">
        <v>396</v>
      </c>
    </row>
    <row r="122" customFormat="false" ht="15" hidden="false" customHeight="false" outlineLevel="0" collapsed="false">
      <c r="A122" s="6" t="n">
        <v>615</v>
      </c>
      <c r="B122" s="7" t="s">
        <v>397</v>
      </c>
      <c r="C122" s="7" t="s">
        <v>398</v>
      </c>
      <c r="D122" s="6" t="n">
        <v>170</v>
      </c>
      <c r="E122" s="6" t="n">
        <v>20</v>
      </c>
      <c r="F122" s="6" t="n">
        <v>16</v>
      </c>
      <c r="G122" s="6" t="n">
        <v>3.5</v>
      </c>
      <c r="H122" s="7" t="s">
        <v>353</v>
      </c>
      <c r="I122" s="7" t="s">
        <v>399</v>
      </c>
    </row>
    <row r="123" customFormat="false" ht="15" hidden="false" customHeight="false" outlineLevel="0" collapsed="false">
      <c r="A123" s="6" t="n">
        <v>616</v>
      </c>
      <c r="B123" s="7" t="s">
        <v>400</v>
      </c>
      <c r="C123" s="7" t="s">
        <v>401</v>
      </c>
      <c r="D123" s="6" t="n">
        <v>290</v>
      </c>
      <c r="E123" s="6" t="n">
        <v>33</v>
      </c>
      <c r="F123" s="6" t="n">
        <v>1</v>
      </c>
      <c r="G123" s="6" t="n">
        <v>17</v>
      </c>
      <c r="H123" s="7" t="s">
        <v>353</v>
      </c>
      <c r="I123" s="7" t="s">
        <v>402</v>
      </c>
    </row>
    <row r="124" customFormat="false" ht="15" hidden="false" customHeight="false" outlineLevel="0" collapsed="false">
      <c r="A124" s="6" t="n">
        <v>617</v>
      </c>
      <c r="B124" s="7" t="s">
        <v>403</v>
      </c>
      <c r="C124" s="7" t="s">
        <v>404</v>
      </c>
      <c r="D124" s="6" t="n">
        <v>170</v>
      </c>
      <c r="E124" s="6" t="n">
        <v>23</v>
      </c>
      <c r="F124" s="6" t="n">
        <v>3</v>
      </c>
      <c r="G124" s="6" t="n">
        <v>7</v>
      </c>
      <c r="H124" s="7" t="s">
        <v>353</v>
      </c>
      <c r="I124" s="7" t="s">
        <v>405</v>
      </c>
    </row>
    <row r="125" customFormat="false" ht="15" hidden="false" customHeight="false" outlineLevel="0" collapsed="false">
      <c r="A125" s="6" t="n">
        <v>618</v>
      </c>
      <c r="B125" s="7" t="s">
        <v>406</v>
      </c>
      <c r="C125" s="7" t="s">
        <v>407</v>
      </c>
      <c r="D125" s="6" t="n">
        <v>170</v>
      </c>
      <c r="E125" s="6" t="n">
        <v>19</v>
      </c>
      <c r="F125" s="6" t="n">
        <v>8</v>
      </c>
      <c r="G125" s="6" t="n">
        <v>7</v>
      </c>
      <c r="H125" s="7" t="s">
        <v>353</v>
      </c>
      <c r="I125" s="7" t="s">
        <v>408</v>
      </c>
    </row>
    <row r="126" customFormat="false" ht="15" hidden="false" customHeight="false" outlineLevel="0" collapsed="false">
      <c r="A126" s="6" t="n">
        <v>619</v>
      </c>
      <c r="B126" s="7" t="s">
        <v>409</v>
      </c>
      <c r="C126" s="7" t="s">
        <v>410</v>
      </c>
      <c r="D126" s="6" t="n">
        <v>140</v>
      </c>
      <c r="E126" s="6" t="n">
        <v>15</v>
      </c>
      <c r="F126" s="6" t="n">
        <v>1</v>
      </c>
      <c r="G126" s="6" t="n">
        <v>8</v>
      </c>
      <c r="H126" s="7" t="s">
        <v>353</v>
      </c>
      <c r="I126" s="7" t="s">
        <v>411</v>
      </c>
    </row>
    <row r="127" customFormat="false" ht="15" hidden="false" customHeight="false" outlineLevel="0" collapsed="false">
      <c r="A127" s="6" t="n">
        <v>620</v>
      </c>
      <c r="B127" s="7" t="s">
        <v>412</v>
      </c>
      <c r="C127" s="7" t="s">
        <v>413</v>
      </c>
      <c r="D127" s="6" t="n">
        <v>90</v>
      </c>
      <c r="E127" s="6" t="n">
        <v>16</v>
      </c>
      <c r="F127" s="6" t="n">
        <v>2</v>
      </c>
      <c r="G127" s="6" t="n">
        <v>1</v>
      </c>
      <c r="H127" s="7" t="s">
        <v>353</v>
      </c>
      <c r="I127" s="7" t="s">
        <v>414</v>
      </c>
    </row>
    <row r="128" customFormat="false" ht="15" hidden="false" customHeight="false" outlineLevel="0" collapsed="false">
      <c r="A128" s="6" t="n">
        <v>621</v>
      </c>
      <c r="B128" s="7" t="s">
        <v>415</v>
      </c>
      <c r="C128" s="7" t="s">
        <v>416</v>
      </c>
      <c r="D128" s="6" t="n">
        <v>240</v>
      </c>
      <c r="E128" s="6" t="n">
        <v>20</v>
      </c>
      <c r="F128" s="6" t="n">
        <v>8</v>
      </c>
      <c r="G128" s="6" t="n">
        <v>14</v>
      </c>
      <c r="H128" s="7" t="s">
        <v>353</v>
      </c>
      <c r="I128" s="7" t="s">
        <v>417</v>
      </c>
    </row>
    <row r="129" customFormat="false" ht="15" hidden="false" customHeight="false" outlineLevel="0" collapsed="false">
      <c r="A129" s="6" t="n">
        <v>622</v>
      </c>
      <c r="B129" s="7" t="s">
        <v>418</v>
      </c>
      <c r="C129" s="7" t="s">
        <v>419</v>
      </c>
      <c r="D129" s="6" t="n">
        <v>180</v>
      </c>
      <c r="E129" s="6" t="n">
        <v>18</v>
      </c>
      <c r="F129" s="6" t="n">
        <v>3</v>
      </c>
      <c r="G129" s="6" t="n">
        <v>10</v>
      </c>
      <c r="H129" s="7" t="s">
        <v>353</v>
      </c>
      <c r="I129" s="7" t="s">
        <v>420</v>
      </c>
    </row>
    <row r="130" customFormat="false" ht="15" hidden="false" customHeight="false" outlineLevel="0" collapsed="false">
      <c r="A130" s="6" t="n">
        <v>623</v>
      </c>
      <c r="B130" s="7" t="s">
        <v>421</v>
      </c>
      <c r="C130" s="7" t="s">
        <v>422</v>
      </c>
      <c r="D130" s="6" t="n">
        <v>150</v>
      </c>
      <c r="E130" s="6" t="n">
        <v>27</v>
      </c>
      <c r="F130" s="6" t="n">
        <v>1</v>
      </c>
      <c r="G130" s="6" t="n">
        <v>5</v>
      </c>
      <c r="H130" s="7" t="s">
        <v>353</v>
      </c>
      <c r="I130" s="7" t="s">
        <v>423</v>
      </c>
    </row>
    <row r="131" customFormat="false" ht="15" hidden="false" customHeight="false" outlineLevel="0" collapsed="false">
      <c r="A131" s="6" t="n">
        <v>624</v>
      </c>
      <c r="B131" s="7" t="s">
        <v>424</v>
      </c>
      <c r="C131" s="7" t="s">
        <v>425</v>
      </c>
      <c r="D131" s="6" t="n">
        <v>210</v>
      </c>
      <c r="E131" s="6" t="n">
        <v>35</v>
      </c>
      <c r="F131" s="6" t="n">
        <v>2</v>
      </c>
      <c r="G131" s="6" t="n">
        <v>6</v>
      </c>
      <c r="H131" s="7" t="s">
        <v>353</v>
      </c>
      <c r="I131" s="7" t="s">
        <v>426</v>
      </c>
    </row>
    <row r="132" customFormat="false" ht="15" hidden="false" customHeight="false" outlineLevel="0" collapsed="false">
      <c r="A132" s="6" t="n">
        <v>650</v>
      </c>
      <c r="B132" s="7" t="s">
        <v>427</v>
      </c>
      <c r="C132" s="7" t="s">
        <v>428</v>
      </c>
      <c r="D132" s="6" t="n">
        <v>130</v>
      </c>
      <c r="E132" s="6" t="n">
        <v>3</v>
      </c>
      <c r="F132" s="6" t="n">
        <v>27</v>
      </c>
      <c r="G132" s="6" t="n">
        <v>1</v>
      </c>
      <c r="H132" s="7" t="s">
        <v>345</v>
      </c>
      <c r="I132" s="7" t="s">
        <v>429</v>
      </c>
    </row>
    <row r="133" customFormat="false" ht="15" hidden="false" customHeight="false" outlineLevel="0" collapsed="false">
      <c r="A133" s="6" t="n">
        <v>651</v>
      </c>
      <c r="B133" s="7" t="s">
        <v>430</v>
      </c>
      <c r="C133" s="7" t="s">
        <v>431</v>
      </c>
      <c r="D133" s="6" t="n">
        <v>150</v>
      </c>
      <c r="E133" s="6" t="n">
        <v>3</v>
      </c>
      <c r="F133" s="6" t="n">
        <v>32</v>
      </c>
      <c r="G133" s="6" t="n">
        <v>0</v>
      </c>
      <c r="H133" s="7" t="s">
        <v>345</v>
      </c>
      <c r="I133" s="7" t="s">
        <v>432</v>
      </c>
    </row>
    <row r="134" customFormat="false" ht="15" hidden="false" customHeight="false" outlineLevel="0" collapsed="false">
      <c r="A134" s="6" t="n">
        <v>652</v>
      </c>
      <c r="B134" s="7" t="s">
        <v>433</v>
      </c>
      <c r="C134" s="7" t="s">
        <v>434</v>
      </c>
      <c r="D134" s="6" t="n">
        <v>160</v>
      </c>
      <c r="E134" s="6" t="n">
        <v>3</v>
      </c>
      <c r="F134" s="6" t="n">
        <v>31</v>
      </c>
      <c r="G134" s="6" t="n">
        <v>2.5</v>
      </c>
      <c r="H134" s="7" t="s">
        <v>345</v>
      </c>
      <c r="I134" s="7" t="s">
        <v>435</v>
      </c>
    </row>
    <row r="135" customFormat="false" ht="15" hidden="false" customHeight="false" outlineLevel="0" collapsed="false">
      <c r="A135" s="6" t="n">
        <v>653</v>
      </c>
      <c r="B135" s="7" t="s">
        <v>436</v>
      </c>
      <c r="C135" s="7" t="s">
        <v>437</v>
      </c>
      <c r="D135" s="6" t="n">
        <v>170</v>
      </c>
      <c r="E135" s="6" t="n">
        <v>7</v>
      </c>
      <c r="F135" s="6" t="n">
        <v>34</v>
      </c>
      <c r="G135" s="6" t="n">
        <v>2</v>
      </c>
      <c r="H135" s="7" t="s">
        <v>345</v>
      </c>
      <c r="I135" s="7" t="s">
        <v>438</v>
      </c>
    </row>
    <row r="136" customFormat="false" ht="15" hidden="false" customHeight="false" outlineLevel="0" collapsed="false">
      <c r="A136" s="6" t="n">
        <v>654</v>
      </c>
      <c r="B136" s="7" t="s">
        <v>439</v>
      </c>
      <c r="C136" s="7" t="s">
        <v>440</v>
      </c>
      <c r="D136" s="6" t="n">
        <v>190</v>
      </c>
      <c r="E136" s="6" t="n">
        <v>11</v>
      </c>
      <c r="F136" s="6" t="n">
        <v>35</v>
      </c>
      <c r="G136" s="6" t="n">
        <v>3</v>
      </c>
      <c r="H136" s="7" t="s">
        <v>345</v>
      </c>
      <c r="I136" s="7" t="s">
        <v>441</v>
      </c>
    </row>
    <row r="137" customFormat="false" ht="15" hidden="false" customHeight="false" outlineLevel="0" collapsed="false">
      <c r="A137" s="6" t="n">
        <v>655</v>
      </c>
      <c r="B137" s="7" t="s">
        <v>442</v>
      </c>
      <c r="C137" s="7" t="s">
        <v>443</v>
      </c>
      <c r="D137" s="6" t="n">
        <v>40</v>
      </c>
      <c r="E137" s="6" t="n">
        <v>3</v>
      </c>
      <c r="F137" s="6" t="n">
        <v>8</v>
      </c>
      <c r="G137" s="6" t="n">
        <v>0</v>
      </c>
      <c r="H137" s="7" t="s">
        <v>444</v>
      </c>
      <c r="I137" s="7" t="s">
        <v>445</v>
      </c>
    </row>
    <row r="138" customFormat="false" ht="15" hidden="false" customHeight="false" outlineLevel="0" collapsed="false">
      <c r="A138" s="6" t="n">
        <v>656</v>
      </c>
      <c r="B138" s="7" t="s">
        <v>446</v>
      </c>
      <c r="C138" s="7" t="s">
        <v>447</v>
      </c>
      <c r="D138" s="6" t="n">
        <v>70</v>
      </c>
      <c r="E138" s="6" t="n">
        <v>5</v>
      </c>
      <c r="F138" s="6" t="n">
        <v>8</v>
      </c>
      <c r="G138" s="6" t="n">
        <v>3</v>
      </c>
      <c r="H138" s="7" t="s">
        <v>444</v>
      </c>
      <c r="I138" s="7" t="s">
        <v>448</v>
      </c>
    </row>
    <row r="139" customFormat="false" ht="15" hidden="false" customHeight="false" outlineLevel="0" collapsed="false">
      <c r="A139" s="6" t="n">
        <v>657</v>
      </c>
      <c r="B139" s="7" t="s">
        <v>449</v>
      </c>
      <c r="C139" s="7" t="s">
        <v>450</v>
      </c>
      <c r="D139" s="6" t="n">
        <v>50</v>
      </c>
      <c r="E139" s="6" t="n">
        <v>1</v>
      </c>
      <c r="F139" s="6" t="n">
        <v>4</v>
      </c>
      <c r="G139" s="6" t="n">
        <v>4</v>
      </c>
      <c r="H139" s="7" t="s">
        <v>444</v>
      </c>
      <c r="I139" s="7" t="s">
        <v>451</v>
      </c>
    </row>
    <row r="140" customFormat="false" ht="15" hidden="false" customHeight="false" outlineLevel="0" collapsed="false">
      <c r="A140" s="6" t="n">
        <v>658</v>
      </c>
      <c r="B140" s="7" t="s">
        <v>452</v>
      </c>
      <c r="C140" s="7" t="s">
        <v>453</v>
      </c>
      <c r="D140" s="6" t="n">
        <v>80</v>
      </c>
      <c r="E140" s="6" t="n">
        <v>4</v>
      </c>
      <c r="F140" s="6" t="n">
        <v>11</v>
      </c>
      <c r="G140" s="6" t="n">
        <v>3.5</v>
      </c>
      <c r="H140" s="7" t="s">
        <v>345</v>
      </c>
      <c r="I140" s="7" t="s">
        <v>454</v>
      </c>
    </row>
    <row r="141" customFormat="false" ht="15" hidden="false" customHeight="false" outlineLevel="0" collapsed="false">
      <c r="A141" s="6" t="n">
        <v>659</v>
      </c>
      <c r="B141" s="7" t="s">
        <v>455</v>
      </c>
      <c r="C141" s="7" t="s">
        <v>456</v>
      </c>
      <c r="D141" s="6" t="n">
        <v>70</v>
      </c>
      <c r="E141" s="6" t="n">
        <v>2</v>
      </c>
      <c r="F141" s="6" t="n">
        <v>4</v>
      </c>
      <c r="G141" s="6" t="n">
        <v>6</v>
      </c>
      <c r="H141" s="7" t="s">
        <v>444</v>
      </c>
      <c r="I141" s="7" t="s">
        <v>457</v>
      </c>
    </row>
    <row r="142" customFormat="false" ht="15" hidden="false" customHeight="false" outlineLevel="0" collapsed="false">
      <c r="A142" s="6" t="n">
        <v>660</v>
      </c>
      <c r="B142" s="7" t="s">
        <v>458</v>
      </c>
      <c r="C142" s="7" t="s">
        <v>459</v>
      </c>
      <c r="D142" s="6" t="n">
        <v>110</v>
      </c>
      <c r="E142" s="6" t="n">
        <v>3</v>
      </c>
      <c r="F142" s="6" t="n">
        <v>9</v>
      </c>
      <c r="G142" s="6" t="n">
        <v>7</v>
      </c>
      <c r="H142" s="7" t="s">
        <v>444</v>
      </c>
      <c r="I142" s="7" t="s">
        <v>460</v>
      </c>
    </row>
    <row r="143" customFormat="false" ht="15" hidden="false" customHeight="false" outlineLevel="0" collapsed="false">
      <c r="A143" s="6" t="n">
        <v>661</v>
      </c>
      <c r="B143" s="7" t="s">
        <v>461</v>
      </c>
      <c r="C143" s="7" t="s">
        <v>462</v>
      </c>
      <c r="D143" s="6" t="n">
        <v>100</v>
      </c>
      <c r="E143" s="6" t="n">
        <v>3</v>
      </c>
      <c r="F143" s="6" t="n">
        <v>23</v>
      </c>
      <c r="G143" s="6" t="n">
        <v>0</v>
      </c>
      <c r="H143" s="7" t="s">
        <v>345</v>
      </c>
      <c r="I143" s="7" t="s">
        <v>463</v>
      </c>
    </row>
    <row r="144" customFormat="false" ht="15" hidden="false" customHeight="false" outlineLevel="0" collapsed="false">
      <c r="A144" s="6" t="n">
        <v>662</v>
      </c>
      <c r="B144" s="7" t="s">
        <v>464</v>
      </c>
      <c r="C144" s="7" t="s">
        <v>465</v>
      </c>
      <c r="D144" s="6" t="n">
        <v>80</v>
      </c>
      <c r="E144" s="6" t="n">
        <v>2</v>
      </c>
      <c r="F144" s="6" t="n">
        <v>13</v>
      </c>
      <c r="G144" s="6" t="n">
        <v>3</v>
      </c>
      <c r="H144" s="7" t="s">
        <v>345</v>
      </c>
      <c r="I144" s="7" t="s">
        <v>466</v>
      </c>
    </row>
    <row r="145" customFormat="false" ht="15" hidden="false" customHeight="false" outlineLevel="0" collapsed="false">
      <c r="A145" s="6" t="n">
        <v>663</v>
      </c>
      <c r="B145" s="7" t="s">
        <v>467</v>
      </c>
      <c r="C145" s="7" t="s">
        <v>468</v>
      </c>
      <c r="D145" s="6" t="n">
        <v>120</v>
      </c>
      <c r="E145" s="6" t="n">
        <v>3</v>
      </c>
      <c r="F145" s="6" t="n">
        <v>5</v>
      </c>
      <c r="G145" s="6" t="n">
        <v>11</v>
      </c>
      <c r="H145" s="7" t="s">
        <v>444</v>
      </c>
      <c r="I145" s="7" t="s">
        <v>469</v>
      </c>
    </row>
    <row r="146" customFormat="false" ht="15" hidden="false" customHeight="false" outlineLevel="0" collapsed="false">
      <c r="A146" s="6" t="n">
        <v>664</v>
      </c>
      <c r="B146" s="7" t="s">
        <v>470</v>
      </c>
      <c r="C146" s="7" t="s">
        <v>471</v>
      </c>
      <c r="D146" s="6" t="n">
        <v>45</v>
      </c>
      <c r="E146" s="6" t="n">
        <v>2</v>
      </c>
      <c r="F146" s="6" t="n">
        <v>4</v>
      </c>
      <c r="G146" s="6" t="n">
        <v>3</v>
      </c>
      <c r="H146" s="7" t="s">
        <v>444</v>
      </c>
      <c r="I146" s="7" t="s">
        <v>472</v>
      </c>
    </row>
    <row r="147" customFormat="false" ht="15" hidden="false" customHeight="false" outlineLevel="0" collapsed="false">
      <c r="A147" s="6" t="n">
        <v>665</v>
      </c>
      <c r="B147" s="7" t="s">
        <v>473</v>
      </c>
      <c r="C147" s="7" t="s">
        <v>474</v>
      </c>
      <c r="D147" s="6" t="n">
        <v>120</v>
      </c>
      <c r="E147" s="6" t="n">
        <v>7</v>
      </c>
      <c r="F147" s="6" t="n">
        <v>26</v>
      </c>
      <c r="G147" s="6" t="n">
        <v>1</v>
      </c>
      <c r="H147" s="7" t="s">
        <v>345</v>
      </c>
      <c r="I147" s="7" t="s">
        <v>475</v>
      </c>
    </row>
    <row r="148" customFormat="false" ht="15" hidden="false" customHeight="false" outlineLevel="0" collapsed="false">
      <c r="A148" s="6" t="n">
        <v>666</v>
      </c>
      <c r="B148" s="7" t="s">
        <v>476</v>
      </c>
      <c r="C148" s="7" t="s">
        <v>477</v>
      </c>
      <c r="D148" s="6" t="n">
        <v>70</v>
      </c>
      <c r="E148" s="6" t="n">
        <v>2</v>
      </c>
      <c r="F148" s="6" t="n">
        <v>8</v>
      </c>
      <c r="G148" s="6" t="n">
        <v>4</v>
      </c>
      <c r="H148" s="7" t="s">
        <v>444</v>
      </c>
      <c r="I148" s="7" t="s">
        <v>478</v>
      </c>
    </row>
    <row r="149" customFormat="false" ht="15" hidden="false" customHeight="false" outlineLevel="0" collapsed="false">
      <c r="A149" s="6" t="n">
        <v>625</v>
      </c>
      <c r="B149" s="7" t="s">
        <v>479</v>
      </c>
      <c r="C149" s="7" t="s">
        <v>480</v>
      </c>
      <c r="D149" s="6" t="n">
        <v>300</v>
      </c>
      <c r="E149" s="6" t="n">
        <v>30</v>
      </c>
      <c r="F149" s="6" t="n">
        <v>13</v>
      </c>
      <c r="G149" s="6" t="n">
        <v>14</v>
      </c>
      <c r="H149" s="7" t="s">
        <v>353</v>
      </c>
      <c r="I149" s="7" t="s">
        <v>481</v>
      </c>
    </row>
    <row r="150" customFormat="false" ht="15" hidden="false" customHeight="false" outlineLevel="0" collapsed="false">
      <c r="A150" s="6" t="n">
        <v>626</v>
      </c>
      <c r="B150" s="7" t="s">
        <v>482</v>
      </c>
      <c r="C150" s="7" t="s">
        <v>483</v>
      </c>
      <c r="D150" s="6" t="n">
        <v>140</v>
      </c>
      <c r="E150" s="6" t="n">
        <v>13</v>
      </c>
      <c r="F150" s="6" t="n">
        <v>3</v>
      </c>
      <c r="G150" s="6" t="n">
        <v>9</v>
      </c>
      <c r="H150" s="7" t="s">
        <v>353</v>
      </c>
      <c r="I150" s="7" t="s">
        <v>484</v>
      </c>
    </row>
    <row r="151" customFormat="false" ht="15" hidden="false" customHeight="false" outlineLevel="0" collapsed="false">
      <c r="A151" s="6" t="n">
        <v>627</v>
      </c>
      <c r="B151" s="7" t="s">
        <v>485</v>
      </c>
      <c r="C151" s="7" t="s">
        <v>486</v>
      </c>
      <c r="D151" s="6" t="n">
        <v>250</v>
      </c>
      <c r="E151" s="6" t="n">
        <v>12</v>
      </c>
      <c r="F151" s="6" t="n">
        <v>41</v>
      </c>
      <c r="G151" s="6" t="n">
        <v>5</v>
      </c>
      <c r="H151" s="7" t="s">
        <v>353</v>
      </c>
      <c r="I151" s="7" t="s">
        <v>487</v>
      </c>
    </row>
    <row r="152" customFormat="false" ht="15" hidden="false" customHeight="false" outlineLevel="0" collapsed="false">
      <c r="A152" s="6" t="n">
        <v>667</v>
      </c>
      <c r="B152" s="7" t="s">
        <v>488</v>
      </c>
      <c r="C152" s="7" t="s">
        <v>489</v>
      </c>
      <c r="D152" s="6" t="n">
        <v>5</v>
      </c>
      <c r="E152" s="6" t="n">
        <v>1</v>
      </c>
      <c r="F152" s="6" t="n">
        <v>1</v>
      </c>
      <c r="G152" s="6" t="n">
        <v>0</v>
      </c>
      <c r="H152" s="7" t="s">
        <v>444</v>
      </c>
      <c r="I152" s="7" t="s">
        <v>490</v>
      </c>
    </row>
    <row r="153" customFormat="false" ht="15" hidden="false" customHeight="false" outlineLevel="0" collapsed="false">
      <c r="A153" s="6" t="n">
        <v>668</v>
      </c>
      <c r="B153" s="7" t="s">
        <v>491</v>
      </c>
      <c r="C153" s="7" t="s">
        <v>492</v>
      </c>
      <c r="D153" s="6" t="n">
        <v>240</v>
      </c>
      <c r="E153" s="6" t="n">
        <v>12</v>
      </c>
      <c r="F153" s="6" t="n">
        <v>35</v>
      </c>
      <c r="G153" s="6" t="n">
        <v>6</v>
      </c>
      <c r="H153" s="7" t="s">
        <v>345</v>
      </c>
      <c r="I153" s="7" t="s">
        <v>493</v>
      </c>
    </row>
    <row r="154" customFormat="false" ht="15" hidden="false" customHeight="false" outlineLevel="0" collapsed="false">
      <c r="A154" s="6" t="n">
        <v>669</v>
      </c>
      <c r="B154" s="7" t="s">
        <v>494</v>
      </c>
      <c r="C154" s="7" t="s">
        <v>495</v>
      </c>
      <c r="D154" s="6" t="n">
        <v>70</v>
      </c>
      <c r="E154" s="6" t="n">
        <v>2</v>
      </c>
      <c r="F154" s="6" t="n">
        <v>15</v>
      </c>
      <c r="G154" s="6" t="n">
        <v>0</v>
      </c>
      <c r="H154" s="7" t="s">
        <v>345</v>
      </c>
      <c r="I154" s="7" t="s">
        <v>496</v>
      </c>
    </row>
    <row r="155" customFormat="false" ht="15" hidden="false" customHeight="false" outlineLevel="0" collapsed="false">
      <c r="A155" s="6" t="n">
        <v>670</v>
      </c>
      <c r="B155" s="7" t="s">
        <v>497</v>
      </c>
      <c r="C155" s="7" t="s">
        <v>498</v>
      </c>
      <c r="D155" s="6" t="n">
        <v>270</v>
      </c>
      <c r="E155" s="6" t="n">
        <v>9</v>
      </c>
      <c r="F155" s="6" t="n">
        <v>8</v>
      </c>
      <c r="G155" s="6" t="n">
        <v>23</v>
      </c>
      <c r="H155" s="7" t="s">
        <v>245</v>
      </c>
      <c r="I155" s="7" t="s">
        <v>499</v>
      </c>
    </row>
    <row r="156" customFormat="false" ht="15" hidden="false" customHeight="false" outlineLevel="0" collapsed="false">
      <c r="A156" s="6" t="n">
        <v>671</v>
      </c>
      <c r="B156" s="7" t="s">
        <v>500</v>
      </c>
      <c r="C156" s="7" t="s">
        <v>501</v>
      </c>
      <c r="D156" s="6" t="n">
        <v>140</v>
      </c>
      <c r="E156" s="6" t="n">
        <v>5</v>
      </c>
      <c r="F156" s="6" t="n">
        <v>17</v>
      </c>
      <c r="G156" s="6" t="n">
        <v>8</v>
      </c>
      <c r="H156" s="7" t="s">
        <v>345</v>
      </c>
      <c r="I156" s="7" t="s">
        <v>502</v>
      </c>
    </row>
    <row r="157" customFormat="false" ht="15" hidden="false" customHeight="false" outlineLevel="0" collapsed="false">
      <c r="A157" s="6" t="n">
        <v>672</v>
      </c>
      <c r="B157" s="7" t="s">
        <v>503</v>
      </c>
      <c r="C157" s="7" t="s">
        <v>504</v>
      </c>
      <c r="D157" s="6" t="n">
        <v>50</v>
      </c>
      <c r="E157" s="6" t="n">
        <v>2</v>
      </c>
      <c r="F157" s="6" t="n">
        <v>11</v>
      </c>
      <c r="G157" s="6" t="n">
        <v>0</v>
      </c>
      <c r="H157" s="7" t="s">
        <v>345</v>
      </c>
      <c r="I157" s="7" t="s">
        <v>505</v>
      </c>
    </row>
    <row r="158" customFormat="false" ht="15" hidden="false" customHeight="false" outlineLevel="0" collapsed="false">
      <c r="A158" s="6" t="n">
        <v>673</v>
      </c>
      <c r="B158" s="7" t="s">
        <v>506</v>
      </c>
      <c r="C158" s="7" t="s">
        <v>507</v>
      </c>
      <c r="D158" s="6" t="n">
        <v>160</v>
      </c>
      <c r="E158" s="6" t="n">
        <v>2</v>
      </c>
      <c r="F158" s="6" t="n">
        <v>13</v>
      </c>
      <c r="G158" s="6" t="n">
        <v>12</v>
      </c>
      <c r="H158" s="7" t="s">
        <v>345</v>
      </c>
      <c r="I158" s="7" t="s">
        <v>508</v>
      </c>
    </row>
    <row r="159" customFormat="false" ht="23.85" hidden="false" customHeight="false" outlineLevel="0" collapsed="false">
      <c r="A159" s="6" t="n">
        <v>300</v>
      </c>
      <c r="B159" s="7" t="s">
        <v>509</v>
      </c>
      <c r="C159" s="7" t="s">
        <v>510</v>
      </c>
      <c r="D159" s="6" t="n">
        <v>445</v>
      </c>
      <c r="E159" s="6" t="n">
        <v>59</v>
      </c>
      <c r="F159" s="6" t="n">
        <v>42</v>
      </c>
      <c r="G159" s="6" t="n">
        <v>5</v>
      </c>
      <c r="H159" s="7" t="s">
        <v>511</v>
      </c>
      <c r="I159" s="7" t="s">
        <v>512</v>
      </c>
    </row>
    <row r="160" customFormat="false" ht="23.85" hidden="false" customHeight="false" outlineLevel="0" collapsed="false">
      <c r="A160" s="6" t="n">
        <v>301</v>
      </c>
      <c r="B160" s="7" t="s">
        <v>513</v>
      </c>
      <c r="C160" s="7" t="s">
        <v>514</v>
      </c>
      <c r="D160" s="6" t="n">
        <v>565</v>
      </c>
      <c r="E160" s="6" t="n">
        <v>67</v>
      </c>
      <c r="F160" s="6" t="n">
        <v>41</v>
      </c>
      <c r="G160" s="6" t="n">
        <v>17</v>
      </c>
      <c r="H160" s="7" t="s">
        <v>511</v>
      </c>
      <c r="I160" s="7" t="s">
        <v>515</v>
      </c>
    </row>
    <row r="161" customFormat="false" ht="23.85" hidden="false" customHeight="false" outlineLevel="0" collapsed="false">
      <c r="A161" s="6" t="n">
        <v>302</v>
      </c>
      <c r="B161" s="7" t="s">
        <v>516</v>
      </c>
      <c r="C161" s="7" t="s">
        <v>517</v>
      </c>
      <c r="D161" s="6" t="n">
        <v>445</v>
      </c>
      <c r="E161" s="6" t="n">
        <v>59</v>
      </c>
      <c r="F161" s="6" t="n">
        <v>23</v>
      </c>
      <c r="G161" s="6" t="n">
        <v>17</v>
      </c>
      <c r="H161" s="7" t="s">
        <v>511</v>
      </c>
      <c r="I161" s="7" t="s">
        <v>518</v>
      </c>
    </row>
    <row r="162" customFormat="false" ht="23.85" hidden="false" customHeight="false" outlineLevel="0" collapsed="false">
      <c r="A162" s="6" t="n">
        <v>303</v>
      </c>
      <c r="B162" s="7" t="s">
        <v>519</v>
      </c>
      <c r="C162" s="7" t="s">
        <v>520</v>
      </c>
      <c r="D162" s="6" t="n">
        <v>530</v>
      </c>
      <c r="E162" s="6" t="n">
        <v>48</v>
      </c>
      <c r="F162" s="6" t="n">
        <v>63</v>
      </c>
      <c r="G162" s="6" t="n">
        <v>17</v>
      </c>
      <c r="H162" s="7" t="s">
        <v>511</v>
      </c>
      <c r="I162" s="7" t="s">
        <v>521</v>
      </c>
    </row>
    <row r="163" customFormat="false" ht="15" hidden="false" customHeight="false" outlineLevel="0" collapsed="false">
      <c r="A163" s="6" t="n">
        <v>304</v>
      </c>
      <c r="B163" s="7" t="s">
        <v>522</v>
      </c>
      <c r="C163" s="7" t="s">
        <v>523</v>
      </c>
      <c r="D163" s="6" t="n">
        <v>360</v>
      </c>
      <c r="E163" s="6" t="n">
        <v>45</v>
      </c>
      <c r="F163" s="6" t="n">
        <v>30</v>
      </c>
      <c r="G163" s="6" t="n">
        <v>9</v>
      </c>
      <c r="H163" s="7" t="s">
        <v>511</v>
      </c>
      <c r="I163" s="7" t="s">
        <v>524</v>
      </c>
    </row>
    <row r="164" customFormat="false" ht="15" hidden="false" customHeight="false" outlineLevel="0" collapsed="false">
      <c r="A164" s="6" t="n">
        <v>305</v>
      </c>
      <c r="B164" s="7" t="s">
        <v>525</v>
      </c>
      <c r="C164" s="7" t="s">
        <v>526</v>
      </c>
      <c r="D164" s="6" t="n">
        <v>400</v>
      </c>
      <c r="E164" s="6" t="n">
        <v>29</v>
      </c>
      <c r="F164" s="6" t="n">
        <v>42</v>
      </c>
      <c r="G164" s="6" t="n">
        <v>12</v>
      </c>
      <c r="H164" s="7" t="s">
        <v>511</v>
      </c>
      <c r="I164" s="7" t="s">
        <v>527</v>
      </c>
    </row>
    <row r="165" customFormat="false" ht="23.85" hidden="false" customHeight="false" outlineLevel="0" collapsed="false">
      <c r="A165" s="6" t="n">
        <v>306</v>
      </c>
      <c r="B165" s="7" t="s">
        <v>528</v>
      </c>
      <c r="C165" s="7" t="s">
        <v>529</v>
      </c>
      <c r="D165" s="6" t="n">
        <v>485</v>
      </c>
      <c r="E165" s="6" t="n">
        <v>58</v>
      </c>
      <c r="F165" s="6" t="n">
        <v>30</v>
      </c>
      <c r="G165" s="6" t="n">
        <v>15</v>
      </c>
      <c r="H165" s="7" t="s">
        <v>511</v>
      </c>
      <c r="I165" s="7" t="s">
        <v>530</v>
      </c>
    </row>
    <row r="166" customFormat="false" ht="23.85" hidden="false" customHeight="false" outlineLevel="0" collapsed="false">
      <c r="A166" s="6" t="n">
        <v>307</v>
      </c>
      <c r="B166" s="7" t="s">
        <v>531</v>
      </c>
      <c r="C166" s="7" t="s">
        <v>532</v>
      </c>
      <c r="D166" s="6" t="n">
        <v>485</v>
      </c>
      <c r="E166" s="6" t="n">
        <v>38</v>
      </c>
      <c r="F166" s="6" t="n">
        <v>38</v>
      </c>
      <c r="G166" s="6" t="n">
        <v>22</v>
      </c>
      <c r="H166" s="7" t="s">
        <v>511</v>
      </c>
      <c r="I166" s="7" t="s">
        <v>533</v>
      </c>
    </row>
    <row r="167" customFormat="false" ht="23.85" hidden="false" customHeight="false" outlineLevel="0" collapsed="false">
      <c r="A167" s="6" t="n">
        <v>308</v>
      </c>
      <c r="B167" s="7" t="s">
        <v>534</v>
      </c>
      <c r="C167" s="7" t="s">
        <v>535</v>
      </c>
      <c r="D167" s="6" t="n">
        <v>795</v>
      </c>
      <c r="E167" s="6" t="n">
        <v>64</v>
      </c>
      <c r="F167" s="6" t="n">
        <v>41</v>
      </c>
      <c r="G167" s="6" t="n">
        <v>42</v>
      </c>
      <c r="H167" s="7" t="s">
        <v>511</v>
      </c>
      <c r="I167" s="7" t="s">
        <v>536</v>
      </c>
    </row>
    <row r="168" customFormat="false" ht="15" hidden="false" customHeight="false" outlineLevel="0" collapsed="false">
      <c r="A168" s="6" t="n">
        <v>310</v>
      </c>
      <c r="B168" s="7" t="s">
        <v>537</v>
      </c>
      <c r="C168" s="7" t="s">
        <v>538</v>
      </c>
      <c r="D168" s="6" t="n">
        <v>550</v>
      </c>
      <c r="E168" s="6" t="n">
        <v>37</v>
      </c>
      <c r="F168" s="6" t="n">
        <v>58</v>
      </c>
      <c r="G168" s="6" t="n">
        <v>20</v>
      </c>
      <c r="H168" s="7" t="s">
        <v>511</v>
      </c>
      <c r="I168" s="7" t="s">
        <v>539</v>
      </c>
    </row>
    <row r="169" customFormat="false" ht="23.85" hidden="false" customHeight="false" outlineLevel="0" collapsed="false">
      <c r="A169" s="6" t="n">
        <v>311</v>
      </c>
      <c r="B169" s="7" t="s">
        <v>540</v>
      </c>
      <c r="C169" s="7" t="s">
        <v>541</v>
      </c>
      <c r="D169" s="6" t="n">
        <v>540</v>
      </c>
      <c r="E169" s="6" t="n">
        <v>49</v>
      </c>
      <c r="F169" s="6" t="n">
        <v>51</v>
      </c>
      <c r="G169" s="6" t="n">
        <v>16</v>
      </c>
      <c r="H169" s="7" t="s">
        <v>511</v>
      </c>
      <c r="I169" s="7" t="s">
        <v>542</v>
      </c>
    </row>
    <row r="170" customFormat="false" ht="23.85" hidden="false" customHeight="false" outlineLevel="0" collapsed="false">
      <c r="A170" s="6" t="n">
        <v>312</v>
      </c>
      <c r="B170" s="7" t="s">
        <v>543</v>
      </c>
      <c r="C170" s="7" t="s">
        <v>544</v>
      </c>
      <c r="D170" s="6" t="n">
        <v>615</v>
      </c>
      <c r="E170" s="6" t="n">
        <v>62</v>
      </c>
      <c r="F170" s="6" t="n">
        <v>53</v>
      </c>
      <c r="G170" s="6" t="n">
        <v>21</v>
      </c>
      <c r="H170" s="7" t="s">
        <v>511</v>
      </c>
      <c r="I170" s="7" t="s">
        <v>545</v>
      </c>
    </row>
    <row r="171" customFormat="false" ht="23.85" hidden="false" customHeight="false" outlineLevel="0" collapsed="false">
      <c r="A171" s="6" t="n">
        <v>313</v>
      </c>
      <c r="B171" s="7" t="s">
        <v>546</v>
      </c>
      <c r="C171" s="7" t="s">
        <v>547</v>
      </c>
      <c r="D171" s="6" t="n">
        <v>565</v>
      </c>
      <c r="E171" s="6" t="n">
        <v>49</v>
      </c>
      <c r="F171" s="6" t="n">
        <v>44</v>
      </c>
      <c r="G171" s="6" t="n">
        <v>23</v>
      </c>
      <c r="H171" s="7" t="s">
        <v>511</v>
      </c>
      <c r="I171" s="7" t="s">
        <v>548</v>
      </c>
    </row>
    <row r="172" customFormat="false" ht="23.85" hidden="false" customHeight="false" outlineLevel="0" collapsed="false">
      <c r="A172" s="6" t="n">
        <v>314</v>
      </c>
      <c r="B172" s="7" t="s">
        <v>549</v>
      </c>
      <c r="C172" s="7" t="s">
        <v>550</v>
      </c>
      <c r="D172" s="6" t="n">
        <v>450</v>
      </c>
      <c r="E172" s="6" t="n">
        <v>35</v>
      </c>
      <c r="F172" s="6" t="n">
        <v>60</v>
      </c>
      <c r="G172" s="6" t="n">
        <v>8</v>
      </c>
      <c r="H172" s="7" t="s">
        <v>511</v>
      </c>
      <c r="I172" s="7" t="s">
        <v>551</v>
      </c>
    </row>
    <row r="173" customFormat="false" ht="23.85" hidden="false" customHeight="false" outlineLevel="0" collapsed="false">
      <c r="A173" s="6" t="n">
        <v>315</v>
      </c>
      <c r="B173" s="7" t="s">
        <v>552</v>
      </c>
      <c r="C173" s="7" t="s">
        <v>553</v>
      </c>
      <c r="D173" s="6" t="n">
        <v>525</v>
      </c>
      <c r="E173" s="6" t="n">
        <v>42</v>
      </c>
      <c r="F173" s="6" t="n">
        <v>34</v>
      </c>
      <c r="G173" s="6" t="n">
        <v>26</v>
      </c>
      <c r="H173" s="7" t="s">
        <v>511</v>
      </c>
      <c r="I173" s="7" t="s">
        <v>554</v>
      </c>
    </row>
    <row r="174" customFormat="false" ht="15" hidden="false" customHeight="false" outlineLevel="0" collapsed="false">
      <c r="A174" s="6" t="n">
        <v>316</v>
      </c>
      <c r="B174" s="7" t="s">
        <v>555</v>
      </c>
      <c r="C174" s="7" t="s">
        <v>556</v>
      </c>
      <c r="D174" s="6" t="n">
        <v>440</v>
      </c>
      <c r="E174" s="6" t="n">
        <v>33</v>
      </c>
      <c r="F174" s="6" t="n">
        <v>44</v>
      </c>
      <c r="G174" s="6" t="n">
        <v>14</v>
      </c>
      <c r="H174" s="7" t="s">
        <v>511</v>
      </c>
      <c r="I174" s="7" t="s">
        <v>557</v>
      </c>
    </row>
    <row r="175" customFormat="false" ht="23.85" hidden="false" customHeight="false" outlineLevel="0" collapsed="false">
      <c r="A175" s="6" t="n">
        <v>317</v>
      </c>
      <c r="B175" s="7" t="s">
        <v>558</v>
      </c>
      <c r="C175" s="7" t="s">
        <v>559</v>
      </c>
      <c r="D175" s="6" t="n">
        <v>525</v>
      </c>
      <c r="E175" s="6" t="n">
        <v>35</v>
      </c>
      <c r="F175" s="6" t="n">
        <v>52</v>
      </c>
      <c r="G175" s="6" t="n">
        <v>20</v>
      </c>
      <c r="H175" s="7" t="s">
        <v>511</v>
      </c>
      <c r="I175" s="7" t="s">
        <v>560</v>
      </c>
    </row>
    <row r="176" customFormat="false" ht="23.85" hidden="false" customHeight="false" outlineLevel="0" collapsed="false">
      <c r="A176" s="6" t="n">
        <v>340</v>
      </c>
      <c r="B176" s="7" t="s">
        <v>561</v>
      </c>
      <c r="C176" s="7" t="s">
        <v>562</v>
      </c>
      <c r="D176" s="6" t="n">
        <v>550</v>
      </c>
      <c r="E176" s="6" t="n">
        <v>42</v>
      </c>
      <c r="F176" s="6" t="n">
        <v>48</v>
      </c>
      <c r="G176" s="6" t="n">
        <v>21</v>
      </c>
      <c r="H176" s="7" t="s">
        <v>511</v>
      </c>
      <c r="I176" s="7" t="s">
        <v>563</v>
      </c>
    </row>
    <row r="177" customFormat="false" ht="23.85" hidden="false" customHeight="false" outlineLevel="0" collapsed="false">
      <c r="A177" s="6" t="n">
        <v>341</v>
      </c>
      <c r="B177" s="7" t="s">
        <v>564</v>
      </c>
      <c r="C177" s="7" t="s">
        <v>565</v>
      </c>
      <c r="D177" s="6" t="n">
        <v>560</v>
      </c>
      <c r="E177" s="6" t="n">
        <v>36</v>
      </c>
      <c r="F177" s="6" t="n">
        <v>49</v>
      </c>
      <c r="G177" s="6" t="n">
        <v>27</v>
      </c>
      <c r="H177" s="7" t="s">
        <v>511</v>
      </c>
      <c r="I177" s="7" t="s">
        <v>566</v>
      </c>
    </row>
    <row r="178" customFormat="false" ht="23.85" hidden="false" customHeight="false" outlineLevel="0" collapsed="false">
      <c r="A178" s="6" t="n">
        <v>342</v>
      </c>
      <c r="B178" s="7" t="s">
        <v>567</v>
      </c>
      <c r="C178" s="7" t="s">
        <v>568</v>
      </c>
      <c r="D178" s="6" t="n">
        <v>605</v>
      </c>
      <c r="E178" s="6" t="n">
        <v>35</v>
      </c>
      <c r="F178" s="6" t="n">
        <v>51</v>
      </c>
      <c r="G178" s="6" t="n">
        <v>28</v>
      </c>
      <c r="H178" s="7" t="s">
        <v>511</v>
      </c>
      <c r="I178" s="7" t="s">
        <v>569</v>
      </c>
    </row>
    <row r="179" customFormat="false" ht="15" hidden="false" customHeight="false" outlineLevel="0" collapsed="false">
      <c r="A179" s="6" t="n">
        <v>343</v>
      </c>
      <c r="B179" s="7" t="s">
        <v>570</v>
      </c>
      <c r="C179" s="7" t="s">
        <v>571</v>
      </c>
      <c r="D179" s="6" t="n">
        <v>495</v>
      </c>
      <c r="E179" s="6" t="n">
        <v>25</v>
      </c>
      <c r="F179" s="6" t="n">
        <v>77</v>
      </c>
      <c r="G179" s="6" t="n">
        <v>11</v>
      </c>
      <c r="H179" s="7" t="s">
        <v>511</v>
      </c>
      <c r="I179" s="7" t="s">
        <v>572</v>
      </c>
    </row>
    <row r="180" customFormat="false" ht="15" hidden="false" customHeight="false" outlineLevel="0" collapsed="false">
      <c r="A180" s="6" t="n">
        <v>104</v>
      </c>
      <c r="B180" s="7" t="s">
        <v>573</v>
      </c>
      <c r="C180" s="7" t="s">
        <v>574</v>
      </c>
      <c r="D180" s="6" t="n">
        <v>450</v>
      </c>
      <c r="E180" s="6" t="n">
        <v>39</v>
      </c>
      <c r="F180" s="6" t="n">
        <v>47</v>
      </c>
      <c r="G180" s="6" t="n">
        <v>9</v>
      </c>
      <c r="H180" s="7" t="s">
        <v>62</v>
      </c>
      <c r="I180" s="7" t="s">
        <v>575</v>
      </c>
    </row>
    <row r="181" customFormat="false" ht="23.85" hidden="false" customHeight="false" outlineLevel="0" collapsed="false">
      <c r="A181" s="6" t="n">
        <v>105</v>
      </c>
      <c r="B181" s="7" t="s">
        <v>576</v>
      </c>
      <c r="C181" s="7" t="s">
        <v>577</v>
      </c>
      <c r="D181" s="6" t="n">
        <v>790</v>
      </c>
      <c r="E181" s="6" t="n">
        <v>61</v>
      </c>
      <c r="F181" s="6" t="n">
        <v>61</v>
      </c>
      <c r="G181" s="6" t="n">
        <v>34</v>
      </c>
      <c r="H181" s="7" t="s">
        <v>62</v>
      </c>
      <c r="I181" s="7" t="s">
        <v>578</v>
      </c>
    </row>
    <row r="182" customFormat="false" ht="15" hidden="false" customHeight="false" outlineLevel="0" collapsed="false">
      <c r="A182" s="6" t="n">
        <v>106</v>
      </c>
      <c r="B182" s="7" t="s">
        <v>579</v>
      </c>
      <c r="C182" s="7" t="s">
        <v>580</v>
      </c>
      <c r="D182" s="6" t="n">
        <v>440</v>
      </c>
      <c r="E182" s="6" t="n">
        <v>22</v>
      </c>
      <c r="F182" s="6" t="n">
        <v>42</v>
      </c>
      <c r="G182" s="6" t="n">
        <v>22</v>
      </c>
      <c r="H182" s="7" t="s">
        <v>62</v>
      </c>
      <c r="I182" s="7" t="s">
        <v>581</v>
      </c>
    </row>
    <row r="183" customFormat="false" ht="23.85" hidden="false" customHeight="false" outlineLevel="0" collapsed="false">
      <c r="A183" s="6" t="n">
        <v>107</v>
      </c>
      <c r="B183" s="7" t="s">
        <v>582</v>
      </c>
      <c r="C183" s="7" t="s">
        <v>583</v>
      </c>
      <c r="D183" s="6" t="n">
        <v>650</v>
      </c>
      <c r="E183" s="6" t="n">
        <v>45</v>
      </c>
      <c r="F183" s="6" t="n">
        <v>79</v>
      </c>
      <c r="G183" s="6" t="n">
        <v>20</v>
      </c>
      <c r="H183" s="7" t="s">
        <v>62</v>
      </c>
      <c r="I183" s="7" t="s">
        <v>584</v>
      </c>
    </row>
    <row r="184" customFormat="false" ht="23.85" hidden="false" customHeight="false" outlineLevel="0" collapsed="false">
      <c r="A184" s="6" t="n">
        <v>108</v>
      </c>
      <c r="B184" s="7" t="s">
        <v>585</v>
      </c>
      <c r="C184" s="7" t="s">
        <v>586</v>
      </c>
      <c r="D184" s="6" t="n">
        <v>770</v>
      </c>
      <c r="E184" s="6" t="n">
        <v>44</v>
      </c>
      <c r="F184" s="6" t="n">
        <v>62</v>
      </c>
      <c r="G184" s="6" t="n">
        <v>37</v>
      </c>
      <c r="H184" s="7" t="s">
        <v>62</v>
      </c>
      <c r="I184" s="7" t="s">
        <v>587</v>
      </c>
    </row>
    <row r="185" customFormat="false" ht="15" hidden="false" customHeight="false" outlineLevel="0" collapsed="false">
      <c r="A185" s="6" t="n">
        <v>109</v>
      </c>
      <c r="B185" s="7" t="s">
        <v>588</v>
      </c>
      <c r="C185" s="7" t="s">
        <v>589</v>
      </c>
      <c r="D185" s="6" t="n">
        <v>430</v>
      </c>
      <c r="E185" s="6" t="n">
        <v>55</v>
      </c>
      <c r="F185" s="6" t="n">
        <v>29</v>
      </c>
      <c r="G185" s="6" t="n">
        <v>11</v>
      </c>
      <c r="H185" s="7" t="s">
        <v>62</v>
      </c>
      <c r="I185" s="7" t="s">
        <v>590</v>
      </c>
    </row>
    <row r="186" customFormat="false" ht="15" hidden="false" customHeight="false" outlineLevel="0" collapsed="false">
      <c r="A186" s="6" t="n">
        <v>110</v>
      </c>
      <c r="B186" s="7" t="s">
        <v>591</v>
      </c>
      <c r="C186" s="7" t="s">
        <v>592</v>
      </c>
      <c r="D186" s="6" t="n">
        <v>660</v>
      </c>
      <c r="E186" s="6" t="n">
        <v>34</v>
      </c>
      <c r="F186" s="6" t="n">
        <v>42</v>
      </c>
      <c r="G186" s="6" t="n">
        <v>40</v>
      </c>
      <c r="H186" s="7" t="s">
        <v>62</v>
      </c>
      <c r="I186" s="7" t="s">
        <v>593</v>
      </c>
    </row>
    <row r="187" customFormat="false" ht="23.85" hidden="false" customHeight="false" outlineLevel="0" collapsed="false">
      <c r="A187" s="6" t="n">
        <v>111</v>
      </c>
      <c r="B187" s="7" t="s">
        <v>594</v>
      </c>
      <c r="C187" s="7" t="s">
        <v>595</v>
      </c>
      <c r="D187" s="6" t="n">
        <v>680</v>
      </c>
      <c r="E187" s="6" t="n">
        <v>45</v>
      </c>
      <c r="F187" s="6" t="n">
        <v>31</v>
      </c>
      <c r="G187" s="6" t="n">
        <v>41</v>
      </c>
      <c r="H187" s="7" t="s">
        <v>62</v>
      </c>
      <c r="I187" s="7" t="s">
        <v>596</v>
      </c>
    </row>
    <row r="188" customFormat="false" ht="23.85" hidden="false" customHeight="false" outlineLevel="0" collapsed="false">
      <c r="A188" s="6" t="n">
        <v>112</v>
      </c>
      <c r="B188" s="7" t="s">
        <v>597</v>
      </c>
      <c r="C188" s="7" t="s">
        <v>598</v>
      </c>
      <c r="D188" s="6" t="n">
        <v>300</v>
      </c>
      <c r="E188" s="6" t="n">
        <v>34</v>
      </c>
      <c r="F188" s="6" t="n">
        <v>34</v>
      </c>
      <c r="G188" s="6" t="n">
        <v>4.5</v>
      </c>
      <c r="H188" s="7" t="s">
        <v>130</v>
      </c>
      <c r="I188" s="7" t="s">
        <v>599</v>
      </c>
    </row>
    <row r="189" customFormat="false" ht="15" hidden="false" customHeight="false" outlineLevel="0" collapsed="false">
      <c r="A189" s="6" t="n">
        <v>113</v>
      </c>
      <c r="B189" s="7" t="s">
        <v>600</v>
      </c>
      <c r="C189" s="7" t="s">
        <v>601</v>
      </c>
      <c r="D189" s="6" t="n">
        <v>190</v>
      </c>
      <c r="E189" s="6" t="n">
        <v>30</v>
      </c>
      <c r="F189" s="6" t="n">
        <v>8</v>
      </c>
      <c r="G189" s="6" t="n">
        <v>4</v>
      </c>
      <c r="H189" s="7" t="s">
        <v>130</v>
      </c>
      <c r="I189" s="7" t="s">
        <v>602</v>
      </c>
    </row>
    <row r="190" customFormat="false" ht="15" hidden="false" customHeight="false" outlineLevel="0" collapsed="false">
      <c r="A190" s="6" t="n">
        <v>114</v>
      </c>
      <c r="B190" s="7" t="s">
        <v>603</v>
      </c>
      <c r="C190" s="7" t="s">
        <v>604</v>
      </c>
      <c r="D190" s="6" t="n">
        <v>680</v>
      </c>
      <c r="E190" s="6" t="n">
        <v>51</v>
      </c>
      <c r="F190" s="6" t="n">
        <v>40</v>
      </c>
      <c r="G190" s="6" t="n">
        <v>35</v>
      </c>
      <c r="H190" s="7" t="s">
        <v>75</v>
      </c>
      <c r="I190" s="7" t="s">
        <v>605</v>
      </c>
    </row>
    <row r="191" customFormat="false" ht="15" hidden="false" customHeight="false" outlineLevel="0" collapsed="false">
      <c r="A191" s="6" t="n">
        <v>115</v>
      </c>
      <c r="B191" s="7" t="s">
        <v>606</v>
      </c>
      <c r="C191" s="7" t="s">
        <v>607</v>
      </c>
      <c r="D191" s="6" t="n">
        <v>270</v>
      </c>
      <c r="E191" s="6" t="n">
        <v>12</v>
      </c>
      <c r="F191" s="6" t="n">
        <v>24</v>
      </c>
      <c r="G191" s="6" t="n">
        <v>14</v>
      </c>
      <c r="H191" s="7" t="s">
        <v>62</v>
      </c>
      <c r="I191" s="7" t="s">
        <v>608</v>
      </c>
    </row>
    <row r="192" customFormat="false" ht="15" hidden="false" customHeight="false" outlineLevel="0" collapsed="false">
      <c r="A192" s="6" t="n">
        <v>116</v>
      </c>
      <c r="B192" s="7" t="s">
        <v>609</v>
      </c>
      <c r="C192" s="7" t="s">
        <v>610</v>
      </c>
      <c r="D192" s="6" t="n">
        <v>450</v>
      </c>
      <c r="E192" s="6" t="n">
        <v>22</v>
      </c>
      <c r="F192" s="6" t="n">
        <v>25</v>
      </c>
      <c r="G192" s="6" t="n">
        <v>31</v>
      </c>
      <c r="H192" s="7" t="s">
        <v>75</v>
      </c>
      <c r="I192" s="7" t="s">
        <v>611</v>
      </c>
    </row>
    <row r="193" customFormat="false" ht="15" hidden="false" customHeight="false" outlineLevel="0" collapsed="false">
      <c r="A193" s="6" t="n">
        <v>117</v>
      </c>
      <c r="B193" s="7" t="s">
        <v>612</v>
      </c>
      <c r="C193" s="7" t="s">
        <v>613</v>
      </c>
      <c r="D193" s="6" t="n">
        <v>330</v>
      </c>
      <c r="E193" s="6" t="n">
        <v>18</v>
      </c>
      <c r="F193" s="6" t="n">
        <v>50</v>
      </c>
      <c r="G193" s="6" t="n">
        <v>7</v>
      </c>
      <c r="H193" s="7" t="s">
        <v>62</v>
      </c>
      <c r="I193" s="7" t="s">
        <v>614</v>
      </c>
    </row>
    <row r="194" customFormat="false" ht="15" hidden="false" customHeight="false" outlineLevel="0" collapsed="false">
      <c r="A194" s="6" t="n">
        <v>118</v>
      </c>
      <c r="B194" s="7" t="s">
        <v>615</v>
      </c>
      <c r="C194" s="7" t="s">
        <v>616</v>
      </c>
      <c r="D194" s="6" t="n">
        <v>400</v>
      </c>
      <c r="E194" s="6" t="n">
        <v>26</v>
      </c>
      <c r="F194" s="6" t="n">
        <v>41</v>
      </c>
      <c r="G194" s="6" t="n">
        <v>17</v>
      </c>
      <c r="H194" s="7" t="s">
        <v>62</v>
      </c>
      <c r="I194" s="7" t="s">
        <v>617</v>
      </c>
    </row>
    <row r="195" customFormat="false" ht="15" hidden="false" customHeight="false" outlineLevel="0" collapsed="false">
      <c r="A195" s="6" t="n">
        <v>119</v>
      </c>
      <c r="B195" s="7" t="s">
        <v>618</v>
      </c>
      <c r="C195" s="7" t="s">
        <v>619</v>
      </c>
      <c r="D195" s="6" t="n">
        <v>350</v>
      </c>
      <c r="E195" s="6" t="n">
        <v>31</v>
      </c>
      <c r="F195" s="6" t="n">
        <v>31</v>
      </c>
      <c r="G195" s="6" t="n">
        <v>11</v>
      </c>
      <c r="H195" s="7" t="s">
        <v>62</v>
      </c>
      <c r="I195" s="7" t="s">
        <v>620</v>
      </c>
    </row>
    <row r="196" customFormat="false" ht="15" hidden="false" customHeight="false" outlineLevel="0" collapsed="false">
      <c r="A196" s="6" t="n">
        <v>120</v>
      </c>
      <c r="B196" s="7" t="s">
        <v>621</v>
      </c>
      <c r="C196" s="7" t="s">
        <v>622</v>
      </c>
      <c r="D196" s="6" t="n">
        <v>340</v>
      </c>
      <c r="E196" s="6" t="n">
        <v>55</v>
      </c>
      <c r="F196" s="6" t="n">
        <v>13</v>
      </c>
      <c r="G196" s="6" t="n">
        <v>6</v>
      </c>
      <c r="H196" s="7" t="s">
        <v>130</v>
      </c>
      <c r="I196" s="7" t="s">
        <v>623</v>
      </c>
    </row>
    <row r="197" customFormat="false" ht="23.85" hidden="false" customHeight="false" outlineLevel="0" collapsed="false">
      <c r="A197" s="6" t="n">
        <v>121</v>
      </c>
      <c r="B197" s="7" t="s">
        <v>624</v>
      </c>
      <c r="C197" s="7" t="s">
        <v>625</v>
      </c>
      <c r="D197" s="6" t="n">
        <v>540</v>
      </c>
      <c r="E197" s="6" t="n">
        <v>42</v>
      </c>
      <c r="F197" s="6" t="n">
        <v>11</v>
      </c>
      <c r="G197" s="6" t="n">
        <v>37</v>
      </c>
      <c r="H197" s="7" t="s">
        <v>245</v>
      </c>
      <c r="I197" s="7" t="s">
        <v>626</v>
      </c>
    </row>
    <row r="198" customFormat="false" ht="15" hidden="false" customHeight="false" outlineLevel="0" collapsed="false">
      <c r="A198" s="6" t="n">
        <v>122</v>
      </c>
      <c r="B198" s="7" t="s">
        <v>627</v>
      </c>
      <c r="C198" s="7" t="s">
        <v>628</v>
      </c>
      <c r="D198" s="6" t="n">
        <v>90</v>
      </c>
      <c r="E198" s="6" t="n">
        <v>8</v>
      </c>
      <c r="F198" s="6" t="n">
        <v>8</v>
      </c>
      <c r="G198" s="6" t="n">
        <v>2.5</v>
      </c>
      <c r="H198" s="7" t="s">
        <v>245</v>
      </c>
      <c r="I198" s="7" t="s">
        <v>629</v>
      </c>
    </row>
    <row r="199" customFormat="false" ht="15" hidden="false" customHeight="false" outlineLevel="0" collapsed="false">
      <c r="A199" s="6" t="n">
        <v>123</v>
      </c>
      <c r="B199" s="7" t="s">
        <v>630</v>
      </c>
      <c r="C199" s="7" t="s">
        <v>631</v>
      </c>
      <c r="D199" s="6" t="n">
        <v>320</v>
      </c>
      <c r="E199" s="6" t="n">
        <v>31</v>
      </c>
      <c r="F199" s="6" t="n">
        <v>36</v>
      </c>
      <c r="G199" s="6" t="n">
        <v>7</v>
      </c>
      <c r="H199" s="7" t="s">
        <v>130</v>
      </c>
      <c r="I199" s="7" t="s">
        <v>632</v>
      </c>
    </row>
    <row r="200" customFormat="false" ht="23.85" hidden="false" customHeight="false" outlineLevel="0" collapsed="false">
      <c r="A200" s="6" t="n">
        <v>124</v>
      </c>
      <c r="B200" s="7" t="s">
        <v>633</v>
      </c>
      <c r="C200" s="7" t="s">
        <v>634</v>
      </c>
      <c r="D200" s="6" t="n">
        <v>650</v>
      </c>
      <c r="E200" s="6" t="n">
        <v>39</v>
      </c>
      <c r="F200" s="6" t="n">
        <v>77</v>
      </c>
      <c r="G200" s="6" t="n">
        <v>24</v>
      </c>
      <c r="H200" s="7" t="s">
        <v>130</v>
      </c>
      <c r="I200" s="7" t="s">
        <v>635</v>
      </c>
    </row>
    <row r="201" customFormat="false" ht="23.85" hidden="false" customHeight="false" outlineLevel="0" collapsed="false">
      <c r="A201" s="6" t="n">
        <v>125</v>
      </c>
      <c r="B201" s="7" t="s">
        <v>636</v>
      </c>
      <c r="C201" s="7" t="s">
        <v>637</v>
      </c>
      <c r="D201" s="6" t="n">
        <v>600</v>
      </c>
      <c r="E201" s="6" t="n">
        <v>15</v>
      </c>
      <c r="F201" s="6" t="n">
        <v>53</v>
      </c>
      <c r="G201" s="6" t="n">
        <v>35</v>
      </c>
      <c r="H201" s="7" t="s">
        <v>75</v>
      </c>
      <c r="I201" s="7" t="s">
        <v>638</v>
      </c>
    </row>
    <row r="202" customFormat="false" ht="15" hidden="false" customHeight="false" outlineLevel="0" collapsed="false">
      <c r="A202" s="6" t="n">
        <v>126</v>
      </c>
      <c r="B202" s="7" t="s">
        <v>639</v>
      </c>
      <c r="C202" s="7" t="s">
        <v>640</v>
      </c>
      <c r="D202" s="6" t="n">
        <v>590</v>
      </c>
      <c r="E202" s="6" t="n">
        <v>36</v>
      </c>
      <c r="F202" s="6" t="n">
        <v>22</v>
      </c>
      <c r="G202" s="6" t="n">
        <v>40</v>
      </c>
      <c r="H202" s="7" t="s">
        <v>130</v>
      </c>
      <c r="I202" s="7" t="s">
        <v>641</v>
      </c>
    </row>
    <row r="203" customFormat="false" ht="35.05" hidden="false" customHeight="false" outlineLevel="0" collapsed="false">
      <c r="A203" s="6" t="n">
        <v>127</v>
      </c>
      <c r="B203" s="7" t="s">
        <v>642</v>
      </c>
      <c r="C203" s="7" t="s">
        <v>643</v>
      </c>
      <c r="D203" s="6" t="n">
        <v>910</v>
      </c>
      <c r="E203" s="6" t="n">
        <v>51</v>
      </c>
      <c r="F203" s="6" t="n">
        <v>65</v>
      </c>
      <c r="G203" s="6" t="n">
        <v>54</v>
      </c>
      <c r="H203" s="7" t="s">
        <v>62</v>
      </c>
      <c r="I203" s="7" t="s">
        <v>644</v>
      </c>
    </row>
    <row r="204" customFormat="false" ht="35.05" hidden="false" customHeight="false" outlineLevel="0" collapsed="false">
      <c r="A204" s="6" t="n">
        <v>128</v>
      </c>
      <c r="B204" s="7" t="s">
        <v>645</v>
      </c>
      <c r="C204" s="7" t="s">
        <v>646</v>
      </c>
      <c r="D204" s="6" t="n">
        <v>650</v>
      </c>
      <c r="E204" s="6" t="n">
        <v>69</v>
      </c>
      <c r="F204" s="6" t="n">
        <v>68</v>
      </c>
      <c r="G204" s="6" t="n">
        <v>16</v>
      </c>
      <c r="H204" s="7" t="s">
        <v>130</v>
      </c>
      <c r="I204" s="7" t="s">
        <v>647</v>
      </c>
    </row>
    <row r="205" customFormat="false" ht="15" hidden="false" customHeight="false" outlineLevel="0" collapsed="false">
      <c r="A205" s="6" t="n">
        <v>8000</v>
      </c>
      <c r="B205" s="7" t="s">
        <v>648</v>
      </c>
      <c r="C205" s="7" t="s">
        <v>649</v>
      </c>
      <c r="D205" s="6" t="n">
        <v>300</v>
      </c>
      <c r="E205" s="6" t="n">
        <v>6</v>
      </c>
      <c r="F205" s="6" t="n">
        <v>64</v>
      </c>
      <c r="G205" s="6" t="n">
        <v>0</v>
      </c>
      <c r="H205" s="7" t="s">
        <v>650</v>
      </c>
      <c r="I205" s="7" t="s">
        <v>651</v>
      </c>
    </row>
    <row r="206" customFormat="false" ht="23.85" hidden="false" customHeight="false" outlineLevel="0" collapsed="false">
      <c r="A206" s="6" t="n">
        <v>8001</v>
      </c>
      <c r="B206" s="7" t="s">
        <v>652</v>
      </c>
      <c r="C206" s="7" t="s">
        <v>653</v>
      </c>
      <c r="D206" s="6" t="n">
        <v>490</v>
      </c>
      <c r="E206" s="6" t="n">
        <v>41</v>
      </c>
      <c r="F206" s="6" t="n">
        <v>68</v>
      </c>
      <c r="G206" s="6" t="n">
        <v>3.5</v>
      </c>
      <c r="H206" s="7" t="s">
        <v>650</v>
      </c>
      <c r="I206" s="7" t="s">
        <v>654</v>
      </c>
    </row>
    <row r="207" customFormat="false" ht="23.85" hidden="false" customHeight="false" outlineLevel="0" collapsed="false">
      <c r="A207" s="6" t="n">
        <v>8002</v>
      </c>
      <c r="B207" s="7" t="s">
        <v>655</v>
      </c>
      <c r="C207" s="7" t="s">
        <v>656</v>
      </c>
      <c r="D207" s="6" t="n">
        <v>320</v>
      </c>
      <c r="E207" s="6" t="n">
        <v>36</v>
      </c>
      <c r="F207" s="6" t="n">
        <v>34</v>
      </c>
      <c r="G207" s="6" t="n">
        <v>3.5</v>
      </c>
      <c r="H207" s="7" t="s">
        <v>650</v>
      </c>
      <c r="I207" s="7" t="s">
        <v>657</v>
      </c>
    </row>
    <row r="208" customFormat="false" ht="23.85" hidden="false" customHeight="false" outlineLevel="0" collapsed="false">
      <c r="A208" s="6" t="n">
        <v>8003</v>
      </c>
      <c r="B208" s="7" t="s">
        <v>658</v>
      </c>
      <c r="C208" s="7" t="s">
        <v>659</v>
      </c>
      <c r="D208" s="6" t="n">
        <v>490</v>
      </c>
      <c r="E208" s="6" t="n">
        <v>73</v>
      </c>
      <c r="F208" s="6" t="n">
        <v>34</v>
      </c>
      <c r="G208" s="6" t="n">
        <v>7</v>
      </c>
      <c r="H208" s="7" t="s">
        <v>650</v>
      </c>
      <c r="I208" s="7" t="s">
        <v>660</v>
      </c>
    </row>
    <row r="209" customFormat="false" ht="23.85" hidden="false" customHeight="false" outlineLevel="0" collapsed="false">
      <c r="A209" s="6" t="n">
        <v>8004</v>
      </c>
      <c r="B209" s="7" t="s">
        <v>661</v>
      </c>
      <c r="C209" s="7" t="s">
        <v>662</v>
      </c>
      <c r="D209" s="6" t="n">
        <v>360</v>
      </c>
      <c r="E209" s="6" t="n">
        <v>32</v>
      </c>
      <c r="F209" s="6" t="n">
        <v>34</v>
      </c>
      <c r="G209" s="6" t="n">
        <v>9</v>
      </c>
      <c r="H209" s="7" t="s">
        <v>650</v>
      </c>
      <c r="I209" s="7" t="s">
        <v>663</v>
      </c>
    </row>
    <row r="210" customFormat="false" ht="23.85" hidden="false" customHeight="false" outlineLevel="0" collapsed="false">
      <c r="A210" s="6" t="n">
        <v>8005</v>
      </c>
      <c r="B210" s="7" t="s">
        <v>664</v>
      </c>
      <c r="C210" s="7" t="s">
        <v>665</v>
      </c>
      <c r="D210" s="6" t="n">
        <v>480</v>
      </c>
      <c r="E210" s="6" t="n">
        <v>73</v>
      </c>
      <c r="F210" s="6" t="n">
        <v>31</v>
      </c>
      <c r="G210" s="6" t="n">
        <v>7</v>
      </c>
      <c r="H210" s="7" t="s">
        <v>650</v>
      </c>
      <c r="I210" s="7" t="s">
        <v>666</v>
      </c>
    </row>
    <row r="211" customFormat="false" ht="23.85" hidden="false" customHeight="false" outlineLevel="0" collapsed="false">
      <c r="A211" s="6" t="n">
        <v>8006</v>
      </c>
      <c r="B211" s="7" t="s">
        <v>667</v>
      </c>
      <c r="C211" s="7" t="s">
        <v>668</v>
      </c>
      <c r="D211" s="6" t="n">
        <v>320</v>
      </c>
      <c r="E211" s="6" t="n">
        <v>38</v>
      </c>
      <c r="F211" s="6" t="n">
        <v>31</v>
      </c>
      <c r="G211" s="6" t="n">
        <v>4.5</v>
      </c>
      <c r="H211" s="7" t="s">
        <v>650</v>
      </c>
      <c r="I211" s="7" t="s">
        <v>669</v>
      </c>
    </row>
    <row r="212" customFormat="false" ht="23.85" hidden="false" customHeight="false" outlineLevel="0" collapsed="false">
      <c r="A212" s="6" t="n">
        <v>8007</v>
      </c>
      <c r="B212" s="7" t="s">
        <v>670</v>
      </c>
      <c r="C212" s="7" t="s">
        <v>671</v>
      </c>
      <c r="D212" s="6" t="n">
        <v>560</v>
      </c>
      <c r="E212" s="6" t="n">
        <v>75</v>
      </c>
      <c r="F212" s="6" t="n">
        <v>35</v>
      </c>
      <c r="G212" s="6" t="n">
        <v>16</v>
      </c>
      <c r="H212" s="7" t="s">
        <v>650</v>
      </c>
      <c r="I212" s="7" t="s">
        <v>672</v>
      </c>
    </row>
    <row r="213" customFormat="false" ht="23.85" hidden="false" customHeight="false" outlineLevel="0" collapsed="false">
      <c r="A213" s="6" t="n">
        <v>8008</v>
      </c>
      <c r="B213" s="7" t="s">
        <v>673</v>
      </c>
      <c r="C213" s="7" t="s">
        <v>674</v>
      </c>
      <c r="D213" s="6" t="n">
        <v>180</v>
      </c>
      <c r="E213" s="6" t="n">
        <v>5</v>
      </c>
      <c r="F213" s="6" t="n">
        <v>36</v>
      </c>
      <c r="G213" s="6" t="n">
        <v>3</v>
      </c>
      <c r="H213" s="7" t="s">
        <v>650</v>
      </c>
      <c r="I213" s="7" t="s">
        <v>675</v>
      </c>
    </row>
    <row r="214" customFormat="false" ht="23.85" hidden="false" customHeight="false" outlineLevel="0" collapsed="false">
      <c r="A214" s="6" t="n">
        <v>8009</v>
      </c>
      <c r="B214" s="7" t="s">
        <v>676</v>
      </c>
      <c r="C214" s="7" t="s">
        <v>677</v>
      </c>
      <c r="D214" s="6" t="n">
        <v>550</v>
      </c>
      <c r="E214" s="6" t="n">
        <v>42</v>
      </c>
      <c r="F214" s="6" t="n">
        <v>68</v>
      </c>
      <c r="G214" s="6" t="n">
        <v>13</v>
      </c>
      <c r="H214" s="7" t="s">
        <v>650</v>
      </c>
      <c r="I214" s="7" t="s">
        <v>678</v>
      </c>
    </row>
    <row r="215" customFormat="false" ht="23.85" hidden="false" customHeight="false" outlineLevel="0" collapsed="false">
      <c r="A215" s="6" t="n">
        <v>8010</v>
      </c>
      <c r="B215" s="7" t="s">
        <v>679</v>
      </c>
      <c r="C215" s="7" t="s">
        <v>680</v>
      </c>
      <c r="D215" s="6" t="n">
        <v>320</v>
      </c>
      <c r="E215" s="6" t="n">
        <v>26</v>
      </c>
      <c r="F215" s="6" t="n">
        <v>40</v>
      </c>
      <c r="G215" s="6" t="n">
        <v>4.5</v>
      </c>
      <c r="H215" s="7" t="s">
        <v>650</v>
      </c>
      <c r="I215" s="7" t="s">
        <v>681</v>
      </c>
    </row>
    <row r="216" customFormat="false" ht="23.85" hidden="false" customHeight="false" outlineLevel="0" collapsed="false">
      <c r="A216" s="6" t="n">
        <v>8011</v>
      </c>
      <c r="B216" s="7" t="s">
        <v>682</v>
      </c>
      <c r="C216" s="7" t="s">
        <v>683</v>
      </c>
      <c r="D216" s="6" t="n">
        <v>330</v>
      </c>
      <c r="E216" s="6" t="n">
        <v>38</v>
      </c>
      <c r="F216" s="6" t="n">
        <v>32</v>
      </c>
      <c r="G216" s="6" t="n">
        <v>6</v>
      </c>
      <c r="H216" s="7" t="s">
        <v>650</v>
      </c>
      <c r="I216" s="7" t="s">
        <v>684</v>
      </c>
    </row>
    <row r="217" customFormat="false" ht="23.85" hidden="false" customHeight="false" outlineLevel="0" collapsed="false">
      <c r="A217" s="6" t="n">
        <v>8012</v>
      </c>
      <c r="B217" s="7" t="s">
        <v>685</v>
      </c>
      <c r="C217" s="7" t="s">
        <v>686</v>
      </c>
      <c r="D217" s="6" t="n">
        <v>470</v>
      </c>
      <c r="E217" s="6" t="n">
        <v>39</v>
      </c>
      <c r="F217" s="6" t="n">
        <v>66</v>
      </c>
      <c r="G217" s="6" t="n">
        <v>3.5</v>
      </c>
      <c r="H217" s="7" t="s">
        <v>650</v>
      </c>
      <c r="I217" s="7" t="s">
        <v>687</v>
      </c>
    </row>
    <row r="218" customFormat="false" ht="23.85" hidden="false" customHeight="false" outlineLevel="0" collapsed="false">
      <c r="A218" s="6" t="n">
        <v>8013</v>
      </c>
      <c r="B218" s="7" t="s">
        <v>688</v>
      </c>
      <c r="C218" s="7" t="s">
        <v>689</v>
      </c>
      <c r="D218" s="6" t="n">
        <v>400</v>
      </c>
      <c r="E218" s="6" t="n">
        <v>22</v>
      </c>
      <c r="F218" s="6" t="n">
        <v>65</v>
      </c>
      <c r="G218" s="6" t="n">
        <v>3.5</v>
      </c>
      <c r="H218" s="7" t="s">
        <v>650</v>
      </c>
      <c r="I218" s="7" t="s">
        <v>690</v>
      </c>
    </row>
    <row r="219" customFormat="false" ht="23.85" hidden="false" customHeight="false" outlineLevel="0" collapsed="false">
      <c r="A219" s="6" t="n">
        <v>8014</v>
      </c>
      <c r="B219" s="7" t="s">
        <v>691</v>
      </c>
      <c r="C219" s="7" t="s">
        <v>692</v>
      </c>
      <c r="D219" s="6" t="n">
        <v>350</v>
      </c>
      <c r="E219" s="6" t="n">
        <v>38</v>
      </c>
      <c r="F219" s="6" t="n">
        <v>35</v>
      </c>
      <c r="G219" s="6" t="n">
        <v>6</v>
      </c>
      <c r="H219" s="7" t="s">
        <v>650</v>
      </c>
      <c r="I219" s="7" t="s">
        <v>693</v>
      </c>
    </row>
    <row r="220" customFormat="false" ht="23.85" hidden="false" customHeight="false" outlineLevel="0" collapsed="false">
      <c r="A220" s="6" t="n">
        <v>8015</v>
      </c>
      <c r="B220" s="7" t="s">
        <v>694</v>
      </c>
      <c r="C220" s="7" t="s">
        <v>695</v>
      </c>
      <c r="D220" s="6" t="n">
        <v>250</v>
      </c>
      <c r="E220" s="6" t="n">
        <v>30</v>
      </c>
      <c r="F220" s="6" t="n">
        <v>24</v>
      </c>
      <c r="G220" s="6" t="n">
        <v>5</v>
      </c>
      <c r="H220" s="7" t="s">
        <v>650</v>
      </c>
      <c r="I220" s="7" t="s">
        <v>696</v>
      </c>
    </row>
    <row r="221" customFormat="false" ht="23.85" hidden="false" customHeight="false" outlineLevel="0" collapsed="false">
      <c r="A221" s="6" t="n">
        <v>8016</v>
      </c>
      <c r="B221" s="7" t="s">
        <v>697</v>
      </c>
      <c r="C221" s="7" t="s">
        <v>698</v>
      </c>
      <c r="D221" s="6" t="n">
        <v>470</v>
      </c>
      <c r="E221" s="6" t="n">
        <v>29</v>
      </c>
      <c r="F221" s="6" t="n">
        <v>72</v>
      </c>
      <c r="G221" s="6" t="n">
        <v>4.5</v>
      </c>
      <c r="H221" s="7" t="s">
        <v>650</v>
      </c>
      <c r="I221" s="7" t="s">
        <v>699</v>
      </c>
    </row>
    <row r="222" customFormat="false" ht="23.85" hidden="false" customHeight="false" outlineLevel="0" collapsed="false">
      <c r="A222" s="6" t="n">
        <v>8017</v>
      </c>
      <c r="B222" s="7" t="s">
        <v>700</v>
      </c>
      <c r="C222" s="7" t="s">
        <v>701</v>
      </c>
      <c r="D222" s="6" t="n">
        <v>290</v>
      </c>
      <c r="E222" s="6" t="n">
        <v>38</v>
      </c>
      <c r="F222" s="6" t="n">
        <v>27</v>
      </c>
      <c r="G222" s="6" t="n">
        <v>3.5</v>
      </c>
      <c r="H222" s="7" t="s">
        <v>650</v>
      </c>
      <c r="I222" s="7" t="s">
        <v>702</v>
      </c>
    </row>
    <row r="223" customFormat="false" ht="23.85" hidden="false" customHeight="false" outlineLevel="0" collapsed="false">
      <c r="A223" s="6" t="n">
        <v>8018</v>
      </c>
      <c r="B223" s="7" t="s">
        <v>703</v>
      </c>
      <c r="C223" s="7" t="s">
        <v>704</v>
      </c>
      <c r="D223" s="6" t="n">
        <v>320</v>
      </c>
      <c r="E223" s="6" t="n">
        <v>38</v>
      </c>
      <c r="F223" s="6" t="n">
        <v>33</v>
      </c>
      <c r="G223" s="6" t="n">
        <v>3.5</v>
      </c>
      <c r="H223" s="7" t="s">
        <v>650</v>
      </c>
      <c r="I223" s="7" t="s">
        <v>705</v>
      </c>
    </row>
    <row r="224" customFormat="false" ht="23.85" hidden="false" customHeight="false" outlineLevel="0" collapsed="false">
      <c r="A224" s="6" t="n">
        <v>8019</v>
      </c>
      <c r="B224" s="7" t="s">
        <v>706</v>
      </c>
      <c r="C224" s="7" t="s">
        <v>707</v>
      </c>
      <c r="D224" s="6" t="n">
        <v>300</v>
      </c>
      <c r="E224" s="6" t="n">
        <v>36</v>
      </c>
      <c r="F224" s="6" t="n">
        <v>29</v>
      </c>
      <c r="G224" s="6" t="n">
        <v>4.5</v>
      </c>
      <c r="H224" s="7" t="s">
        <v>650</v>
      </c>
      <c r="I224" s="7" t="s">
        <v>708</v>
      </c>
    </row>
    <row r="225" customFormat="false" ht="23.85" hidden="false" customHeight="false" outlineLevel="0" collapsed="false">
      <c r="A225" s="6" t="n">
        <v>8020</v>
      </c>
      <c r="B225" s="7" t="s">
        <v>709</v>
      </c>
      <c r="C225" s="7" t="s">
        <v>710</v>
      </c>
      <c r="D225" s="6" t="n">
        <v>430</v>
      </c>
      <c r="E225" s="6" t="n">
        <v>40</v>
      </c>
      <c r="F225" s="6" t="n">
        <v>48</v>
      </c>
      <c r="G225" s="6" t="n">
        <v>9</v>
      </c>
      <c r="H225" s="7" t="s">
        <v>650</v>
      </c>
      <c r="I225" s="7" t="s">
        <v>711</v>
      </c>
    </row>
    <row r="226" customFormat="false" ht="23.85" hidden="false" customHeight="false" outlineLevel="0" collapsed="false">
      <c r="A226" s="6" t="n">
        <v>8021</v>
      </c>
      <c r="B226" s="7" t="s">
        <v>712</v>
      </c>
      <c r="C226" s="7" t="s">
        <v>713</v>
      </c>
      <c r="D226" s="6" t="n">
        <v>300</v>
      </c>
      <c r="E226" s="6" t="n">
        <v>38</v>
      </c>
      <c r="F226" s="6" t="n">
        <v>28</v>
      </c>
      <c r="G226" s="6" t="n">
        <v>4.5</v>
      </c>
      <c r="H226" s="7" t="s">
        <v>650</v>
      </c>
      <c r="I226" s="7" t="s">
        <v>714</v>
      </c>
    </row>
    <row r="227" customFormat="false" ht="23.85" hidden="false" customHeight="false" outlineLevel="0" collapsed="false">
      <c r="A227" s="6" t="n">
        <v>8022</v>
      </c>
      <c r="B227" s="7" t="s">
        <v>715</v>
      </c>
      <c r="C227" s="7" t="s">
        <v>716</v>
      </c>
      <c r="D227" s="6" t="n">
        <v>320</v>
      </c>
      <c r="E227" s="6" t="n">
        <v>23</v>
      </c>
      <c r="F227" s="6" t="n">
        <v>48</v>
      </c>
      <c r="G227" s="6" t="n">
        <v>3.5</v>
      </c>
      <c r="H227" s="7" t="s">
        <v>650</v>
      </c>
      <c r="I227" s="7" t="s">
        <v>717</v>
      </c>
    </row>
    <row r="228" customFormat="false" ht="23.85" hidden="false" customHeight="false" outlineLevel="0" collapsed="false">
      <c r="A228" s="6" t="n">
        <v>8023</v>
      </c>
      <c r="B228" s="7" t="s">
        <v>718</v>
      </c>
      <c r="C228" s="7" t="s">
        <v>719</v>
      </c>
      <c r="D228" s="6" t="n">
        <v>390</v>
      </c>
      <c r="E228" s="6" t="n">
        <v>22</v>
      </c>
      <c r="F228" s="6" t="n">
        <v>66</v>
      </c>
      <c r="G228" s="6" t="n">
        <v>1</v>
      </c>
      <c r="H228" s="7" t="s">
        <v>650</v>
      </c>
      <c r="I228" s="7" t="s">
        <v>720</v>
      </c>
    </row>
    <row r="229" customFormat="false" ht="23.85" hidden="false" customHeight="false" outlineLevel="0" collapsed="false">
      <c r="A229" s="6" t="n">
        <v>8024</v>
      </c>
      <c r="B229" s="7" t="s">
        <v>721</v>
      </c>
      <c r="C229" s="7" t="s">
        <v>722</v>
      </c>
      <c r="D229" s="6" t="n">
        <v>430</v>
      </c>
      <c r="E229" s="6" t="n">
        <v>39</v>
      </c>
      <c r="F229" s="6" t="n">
        <v>56</v>
      </c>
      <c r="G229" s="6" t="n">
        <v>5.5</v>
      </c>
      <c r="H229" s="7" t="s">
        <v>650</v>
      </c>
      <c r="I229" s="7" t="s">
        <v>723</v>
      </c>
    </row>
    <row r="230" customFormat="false" ht="23.85" hidden="false" customHeight="false" outlineLevel="0" collapsed="false">
      <c r="A230" s="6" t="n">
        <v>8025</v>
      </c>
      <c r="B230" s="7" t="s">
        <v>724</v>
      </c>
      <c r="C230" s="7" t="s">
        <v>725</v>
      </c>
      <c r="D230" s="6" t="n">
        <v>270</v>
      </c>
      <c r="E230" s="6" t="n">
        <v>38</v>
      </c>
      <c r="F230" s="6" t="n">
        <v>24</v>
      </c>
      <c r="G230" s="6" t="n">
        <v>3.5</v>
      </c>
      <c r="H230" s="7" t="s">
        <v>650</v>
      </c>
      <c r="I230" s="7" t="s">
        <v>726</v>
      </c>
    </row>
    <row r="231" customFormat="false" ht="23.85" hidden="false" customHeight="false" outlineLevel="0" collapsed="false">
      <c r="A231" s="6" t="n">
        <v>8026</v>
      </c>
      <c r="B231" s="7" t="s">
        <v>727</v>
      </c>
      <c r="C231" s="7" t="s">
        <v>728</v>
      </c>
      <c r="D231" s="6" t="n">
        <v>210</v>
      </c>
      <c r="E231" s="6" t="n">
        <v>36</v>
      </c>
      <c r="F231" s="6" t="n">
        <v>10</v>
      </c>
      <c r="G231" s="6" t="n">
        <v>3.5</v>
      </c>
      <c r="H231" s="7" t="s">
        <v>650</v>
      </c>
      <c r="I231" s="7" t="s">
        <v>729</v>
      </c>
    </row>
    <row r="232" customFormat="false" ht="23.85" hidden="false" customHeight="false" outlineLevel="0" collapsed="false">
      <c r="A232" s="6" t="n">
        <v>8027</v>
      </c>
      <c r="B232" s="7" t="s">
        <v>730</v>
      </c>
      <c r="C232" s="7" t="s">
        <v>731</v>
      </c>
      <c r="D232" s="6" t="n">
        <v>340</v>
      </c>
      <c r="E232" s="6" t="n">
        <v>38</v>
      </c>
      <c r="F232" s="6" t="n">
        <v>36</v>
      </c>
      <c r="G232" s="6" t="n">
        <v>3.5</v>
      </c>
      <c r="H232" s="7" t="s">
        <v>650</v>
      </c>
      <c r="I232" s="7" t="s">
        <v>732</v>
      </c>
    </row>
    <row r="233" customFormat="false" ht="23.85" hidden="false" customHeight="false" outlineLevel="0" collapsed="false">
      <c r="A233" s="6" t="n">
        <v>8028</v>
      </c>
      <c r="B233" s="7" t="s">
        <v>733</v>
      </c>
      <c r="C233" s="7" t="s">
        <v>734</v>
      </c>
      <c r="D233" s="6" t="n">
        <v>230</v>
      </c>
      <c r="E233" s="6" t="n">
        <v>38</v>
      </c>
      <c r="F233" s="6" t="n">
        <v>12</v>
      </c>
      <c r="G233" s="6" t="n">
        <v>3.5</v>
      </c>
      <c r="H233" s="7" t="s">
        <v>650</v>
      </c>
      <c r="I233" s="7" t="s">
        <v>735</v>
      </c>
    </row>
    <row r="234" customFormat="false" ht="23.85" hidden="false" customHeight="false" outlineLevel="0" collapsed="false">
      <c r="A234" s="6" t="n">
        <v>8029</v>
      </c>
      <c r="B234" s="7" t="s">
        <v>736</v>
      </c>
      <c r="C234" s="7" t="s">
        <v>737</v>
      </c>
      <c r="D234" s="6" t="n">
        <v>200</v>
      </c>
      <c r="E234" s="6" t="n">
        <v>7</v>
      </c>
      <c r="F234" s="6" t="n">
        <v>16</v>
      </c>
      <c r="G234" s="6" t="n">
        <v>14.5</v>
      </c>
      <c r="H234" s="7" t="s">
        <v>650</v>
      </c>
      <c r="I234" s="7" t="s">
        <v>738</v>
      </c>
    </row>
    <row r="235" customFormat="false" ht="23.85" hidden="false" customHeight="false" outlineLevel="0" collapsed="false">
      <c r="A235" s="6" t="n">
        <v>8030</v>
      </c>
      <c r="B235" s="7" t="s">
        <v>739</v>
      </c>
      <c r="C235" s="7" t="s">
        <v>740</v>
      </c>
      <c r="D235" s="6" t="n">
        <v>460</v>
      </c>
      <c r="E235" s="6" t="n">
        <v>41</v>
      </c>
      <c r="F235" s="6" t="n">
        <v>59</v>
      </c>
      <c r="G235" s="6" t="n">
        <v>7</v>
      </c>
      <c r="H235" s="7" t="s">
        <v>650</v>
      </c>
      <c r="I235" s="7" t="s">
        <v>741</v>
      </c>
    </row>
    <row r="236" customFormat="false" ht="23.85" hidden="false" customHeight="false" outlineLevel="0" collapsed="false">
      <c r="A236" s="6" t="n">
        <v>8031</v>
      </c>
      <c r="B236" s="7" t="s">
        <v>742</v>
      </c>
      <c r="C236" s="7" t="s">
        <v>743</v>
      </c>
      <c r="D236" s="6" t="n">
        <v>510</v>
      </c>
      <c r="E236" s="6" t="n">
        <v>34</v>
      </c>
      <c r="F236" s="6" t="n">
        <v>65</v>
      </c>
      <c r="G236" s="6" t="n">
        <v>9</v>
      </c>
      <c r="H236" s="7" t="s">
        <v>650</v>
      </c>
      <c r="I236" s="7" t="s">
        <v>744</v>
      </c>
    </row>
    <row r="237" customFormat="false" ht="23.85" hidden="false" customHeight="false" outlineLevel="0" collapsed="false">
      <c r="A237" s="6" t="n">
        <v>8032</v>
      </c>
      <c r="B237" s="7" t="s">
        <v>745</v>
      </c>
      <c r="C237" s="7" t="s">
        <v>746</v>
      </c>
      <c r="D237" s="6" t="n">
        <v>300</v>
      </c>
      <c r="E237" s="6" t="n">
        <v>30</v>
      </c>
      <c r="F237" s="6" t="n">
        <v>33</v>
      </c>
      <c r="G237" s="6" t="n">
        <v>5</v>
      </c>
      <c r="H237" s="7" t="s">
        <v>650</v>
      </c>
      <c r="I237" s="7" t="s">
        <v>747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32"/>
    <col collapsed="false" customWidth="true" hidden="false" outlineLevel="0" max="3" min="3" style="0" width="16"/>
    <col collapsed="false" customWidth="true" hidden="false" outlineLevel="0" max="6" min="4" style="0" width="14"/>
    <col collapsed="false" customWidth="true" hidden="false" outlineLevel="0" max="7" min="7" style="0" width="22"/>
  </cols>
  <sheetData>
    <row r="1" customFormat="false" ht="15" hidden="false" customHeight="false" outlineLevel="0" collapsed="false">
      <c r="A1" s="5" t="s">
        <v>748</v>
      </c>
      <c r="B1" s="5" t="s">
        <v>749</v>
      </c>
      <c r="C1" s="5" t="s">
        <v>750</v>
      </c>
      <c r="D1" s="5" t="s">
        <v>27</v>
      </c>
      <c r="E1" s="5" t="s">
        <v>28</v>
      </c>
      <c r="F1" s="5" t="s">
        <v>29</v>
      </c>
      <c r="G1" s="5" t="s">
        <v>751</v>
      </c>
    </row>
    <row r="2" customFormat="false" ht="15" hidden="false" customHeight="false" outlineLevel="0" collapsed="false">
      <c r="A2" s="6" t="n">
        <v>1</v>
      </c>
      <c r="B2" s="7" t="s">
        <v>752</v>
      </c>
      <c r="C2" s="6" t="n">
        <v>3500</v>
      </c>
      <c r="D2" s="6" t="n">
        <v>262</v>
      </c>
      <c r="E2" s="6" t="n">
        <v>350</v>
      </c>
      <c r="F2" s="6" t="n">
        <v>117</v>
      </c>
      <c r="G2" s="7" t="s">
        <v>753</v>
      </c>
    </row>
    <row r="3" customFormat="false" ht="15" hidden="false" customHeight="false" outlineLevel="0" collapsed="false">
      <c r="A3" s="6" t="n">
        <v>2</v>
      </c>
      <c r="B3" s="7" t="s">
        <v>754</v>
      </c>
      <c r="C3" s="6" t="n">
        <v>3300</v>
      </c>
      <c r="D3" s="6" t="n">
        <v>248</v>
      </c>
      <c r="E3" s="6" t="n">
        <v>330</v>
      </c>
      <c r="F3" s="6" t="n">
        <v>110</v>
      </c>
      <c r="G3" s="7" t="s">
        <v>753</v>
      </c>
    </row>
    <row r="4" customFormat="false" ht="15" hidden="false" customHeight="false" outlineLevel="0" collapsed="false">
      <c r="A4" s="6" t="n">
        <v>3</v>
      </c>
      <c r="B4" s="7" t="s">
        <v>755</v>
      </c>
      <c r="C4" s="6" t="n">
        <v>3100</v>
      </c>
      <c r="D4" s="6" t="n">
        <v>232</v>
      </c>
      <c r="E4" s="6" t="n">
        <v>310</v>
      </c>
      <c r="F4" s="6" t="n">
        <v>103</v>
      </c>
      <c r="G4" s="7" t="s">
        <v>753</v>
      </c>
    </row>
    <row r="5" customFormat="false" ht="15" hidden="false" customHeight="false" outlineLevel="0" collapsed="false">
      <c r="A5" s="6" t="n">
        <v>4</v>
      </c>
      <c r="B5" s="7" t="s">
        <v>756</v>
      </c>
      <c r="C5" s="6" t="n">
        <v>2900</v>
      </c>
      <c r="D5" s="6" t="n">
        <v>218</v>
      </c>
      <c r="E5" s="6" t="n">
        <v>290</v>
      </c>
      <c r="F5" s="6" t="n">
        <v>97</v>
      </c>
      <c r="G5" s="7" t="s">
        <v>753</v>
      </c>
    </row>
    <row r="6" customFormat="false" ht="15" hidden="false" customHeight="false" outlineLevel="0" collapsed="false">
      <c r="A6" s="6" t="n">
        <v>5</v>
      </c>
      <c r="B6" s="7" t="s">
        <v>757</v>
      </c>
      <c r="C6" s="6" t="n">
        <v>2700</v>
      </c>
      <c r="D6" s="6" t="n">
        <v>202</v>
      </c>
      <c r="E6" s="6" t="n">
        <v>270</v>
      </c>
      <c r="F6" s="6" t="n">
        <v>90</v>
      </c>
      <c r="G6" s="7" t="s">
        <v>758</v>
      </c>
    </row>
    <row r="7" customFormat="false" ht="15" hidden="false" customHeight="false" outlineLevel="0" collapsed="false">
      <c r="A7" s="6" t="n">
        <v>6</v>
      </c>
      <c r="B7" s="7" t="s">
        <v>759</v>
      </c>
      <c r="C7" s="6" t="n">
        <v>2500</v>
      </c>
      <c r="D7" s="6" t="n">
        <v>188</v>
      </c>
      <c r="E7" s="6" t="n">
        <v>250</v>
      </c>
      <c r="F7" s="6" t="n">
        <v>83</v>
      </c>
      <c r="G7" s="7" t="s">
        <v>758</v>
      </c>
    </row>
    <row r="8" customFormat="false" ht="15" hidden="false" customHeight="false" outlineLevel="0" collapsed="false">
      <c r="A8" s="6" t="n">
        <v>7</v>
      </c>
      <c r="B8" s="7" t="s">
        <v>760</v>
      </c>
      <c r="C8" s="6" t="n">
        <v>2300</v>
      </c>
      <c r="D8" s="6" t="n">
        <v>172</v>
      </c>
      <c r="E8" s="6" t="n">
        <v>230</v>
      </c>
      <c r="F8" s="6" t="n">
        <v>77</v>
      </c>
      <c r="G8" s="7" t="s">
        <v>758</v>
      </c>
    </row>
    <row r="9" customFormat="false" ht="15" hidden="false" customHeight="false" outlineLevel="0" collapsed="false">
      <c r="A9" s="6" t="n">
        <v>8</v>
      </c>
      <c r="B9" s="7" t="s">
        <v>761</v>
      </c>
      <c r="C9" s="6" t="n">
        <v>2200</v>
      </c>
      <c r="D9" s="6" t="n">
        <v>165</v>
      </c>
      <c r="E9" s="6" t="n">
        <v>220</v>
      </c>
      <c r="F9" s="6" t="n">
        <v>73</v>
      </c>
      <c r="G9" s="7" t="s">
        <v>762</v>
      </c>
    </row>
    <row r="10" customFormat="false" ht="15" hidden="false" customHeight="false" outlineLevel="0" collapsed="false">
      <c r="A10" s="6" t="n">
        <v>9</v>
      </c>
      <c r="B10" s="7" t="s">
        <v>763</v>
      </c>
      <c r="C10" s="6" t="n">
        <v>2100</v>
      </c>
      <c r="D10" s="6" t="n">
        <v>158</v>
      </c>
      <c r="E10" s="6" t="n">
        <v>210</v>
      </c>
      <c r="F10" s="6" t="n">
        <v>70</v>
      </c>
      <c r="G10" s="7" t="s">
        <v>762</v>
      </c>
    </row>
    <row r="11" customFormat="false" ht="15" hidden="false" customHeight="false" outlineLevel="0" collapsed="false">
      <c r="A11" s="6" t="n">
        <v>10</v>
      </c>
      <c r="B11" s="7" t="s">
        <v>764</v>
      </c>
      <c r="C11" s="6" t="n">
        <v>2000</v>
      </c>
      <c r="D11" s="6" t="n">
        <v>150</v>
      </c>
      <c r="E11" s="6" t="n">
        <v>200</v>
      </c>
      <c r="F11" s="6" t="n">
        <v>67</v>
      </c>
      <c r="G11" s="7" t="s">
        <v>765</v>
      </c>
    </row>
    <row r="12" customFormat="false" ht="15" hidden="false" customHeight="false" outlineLevel="0" collapsed="false">
      <c r="A12" s="6" t="n">
        <v>11</v>
      </c>
      <c r="B12" s="7" t="s">
        <v>766</v>
      </c>
      <c r="C12" s="6" t="n">
        <v>1900</v>
      </c>
      <c r="D12" s="6" t="n">
        <v>142</v>
      </c>
      <c r="E12" s="6" t="n">
        <v>190</v>
      </c>
      <c r="F12" s="6" t="n">
        <v>63</v>
      </c>
      <c r="G12" s="7" t="s">
        <v>765</v>
      </c>
    </row>
    <row r="13" customFormat="false" ht="15" hidden="false" customHeight="false" outlineLevel="0" collapsed="false">
      <c r="A13" s="6" t="n">
        <v>12</v>
      </c>
      <c r="B13" s="7" t="s">
        <v>767</v>
      </c>
      <c r="C13" s="6" t="n">
        <v>1800</v>
      </c>
      <c r="D13" s="6" t="n">
        <v>135</v>
      </c>
      <c r="E13" s="6" t="n">
        <v>180</v>
      </c>
      <c r="F13" s="6" t="n">
        <v>60</v>
      </c>
      <c r="G13" s="7" t="s">
        <v>765</v>
      </c>
    </row>
    <row r="14" customFormat="false" ht="15" hidden="false" customHeight="false" outlineLevel="0" collapsed="false">
      <c r="A14" s="6" t="n">
        <v>13</v>
      </c>
      <c r="B14" s="7" t="s">
        <v>768</v>
      </c>
      <c r="C14" s="6" t="n">
        <v>1750</v>
      </c>
      <c r="D14" s="6" t="n">
        <v>131</v>
      </c>
      <c r="E14" s="6" t="n">
        <v>175</v>
      </c>
      <c r="F14" s="6" t="n">
        <v>58</v>
      </c>
      <c r="G14" s="7" t="s">
        <v>765</v>
      </c>
    </row>
    <row r="15" customFormat="false" ht="15" hidden="false" customHeight="false" outlineLevel="0" collapsed="false">
      <c r="A15" s="6" t="n">
        <v>14</v>
      </c>
      <c r="B15" s="7" t="s">
        <v>769</v>
      </c>
      <c r="C15" s="6" t="n">
        <v>1700</v>
      </c>
      <c r="D15" s="6" t="n">
        <v>128</v>
      </c>
      <c r="E15" s="6" t="n">
        <v>170</v>
      </c>
      <c r="F15" s="6" t="n">
        <v>57</v>
      </c>
      <c r="G15" s="7" t="s">
        <v>765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770</v>
      </c>
      <c r="C1" s="9" t="s">
        <v>771</v>
      </c>
      <c r="F1" s="9" t="s">
        <v>772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23.85" hidden="false" customHeight="false" outlineLevel="0" collapsed="false">
      <c r="A5" s="7" t="s">
        <v>780</v>
      </c>
      <c r="B5" s="7" t="s">
        <v>781</v>
      </c>
      <c r="C5" s="6" t="n">
        <v>82</v>
      </c>
      <c r="D5" s="7" t="str">
        <f aca="false">VLOOKUP(C5,'Meal Library'!$A$2:$I$237,2,FALSE())</f>
        <v>Mediterranean Pesto Pasta Salad</v>
      </c>
      <c r="E5" s="7" t="str">
        <f aca="false">VLOOKUP(C5,'Meal Library'!$A$2:$I$237,9,FALSE())</f>
        <v>6 oz Sous vide Chicken Breast + Mediterranean Pesto Pasta. Verified via Add-to-Cart gate.</v>
      </c>
      <c r="F5" s="6" t="n">
        <f aca="false">VLOOKUP(C5,'Meal Library'!$A$2:$I$237,4,FALSE())</f>
        <v>890</v>
      </c>
      <c r="G5" s="6" t="n">
        <f aca="false">VLOOKUP(C5,'Meal Library'!$A$2:$I$237,5,FALSE())</f>
        <v>72</v>
      </c>
      <c r="H5" s="6" t="n">
        <f aca="false">VLOOKUP(C5,'Meal Library'!$A$2:$I$237,6,FALSE())</f>
        <v>71</v>
      </c>
      <c r="I5" s="6" t="n">
        <f aca="false">VLOOKUP(C5,'Meal Library'!$A$2:$I$237,7,FALSE())</f>
        <v>39</v>
      </c>
    </row>
    <row r="6" customFormat="false" ht="35.05" hidden="false" customHeight="false" outlineLevel="0" collapsed="false">
      <c r="A6" s="7"/>
      <c r="B6" s="7" t="s">
        <v>782</v>
      </c>
      <c r="C6" s="6" t="n">
        <v>41</v>
      </c>
      <c r="D6" s="7" t="str">
        <f aca="false">VLOOKUP(C6,'Meal Library'!$A$2:$I$237,2,FALSE())</f>
        <v>Chicken Tikka w/ Rice and Veg</v>
      </c>
      <c r="E6" s="7" t="str">
        <f aca="false">VLOOKUP(C6,'Meal Library'!$A$2:$I$237,9,FALSE())</f>
        <v>6 oz Chicken Tikka + 6 oz White Rice + 6 oz Fajita Veg Mix + 2 tbsp Cilantro Lime Sauce. Verified via Add-to-Cart gate.</v>
      </c>
      <c r="F6" s="6" t="n">
        <f aca="false">VLOOKUP(C6,'Meal Library'!$A$2:$I$237,4,FALSE())</f>
        <v>810</v>
      </c>
      <c r="G6" s="6" t="n">
        <f aca="false">VLOOKUP(C6,'Meal Library'!$A$2:$I$237,5,FALSE())</f>
        <v>63</v>
      </c>
      <c r="H6" s="6" t="n">
        <f aca="false">VLOOKUP(C6,'Meal Library'!$A$2:$I$237,6,FALSE())</f>
        <v>77</v>
      </c>
      <c r="I6" s="6" t="n">
        <f aca="false">VLOOKUP(C6,'Meal Library'!$A$2:$I$237,7,FALSE())</f>
        <v>29</v>
      </c>
    </row>
    <row r="7" customFormat="false" ht="35.05" hidden="false" customHeight="false" outlineLevel="0" collapsed="false">
      <c r="A7" s="7"/>
      <c r="B7" s="7" t="s">
        <v>783</v>
      </c>
      <c r="C7" s="6" t="n">
        <v>108</v>
      </c>
      <c r="D7" s="7" t="str">
        <f aca="false">VLOOKUP(C7,'Meal Library'!$A$2:$I$237,2,FALSE())</f>
        <v>Burger Bowl</v>
      </c>
      <c r="E7" s="7" t="str">
        <f aca="false">VLOOKUP(C7,'Meal Library'!$A$2:$I$237,9,FALSE())</f>
        <v>6 oz Ground Beef + 2 oz Lettuce + 6 oz Roasted Yams + 1 cup Pico de Gallo + .25 cup Cheesy Cream Sauce. Verified via Add-to-Cart gate.</v>
      </c>
      <c r="F7" s="6" t="n">
        <f aca="false">VLOOKUP(C7,'Meal Library'!$A$2:$I$237,4,FALSE())</f>
        <v>770</v>
      </c>
      <c r="G7" s="6" t="n">
        <f aca="false">VLOOKUP(C7,'Meal Library'!$A$2:$I$237,5,FALSE())</f>
        <v>44</v>
      </c>
      <c r="H7" s="6" t="n">
        <f aca="false">VLOOKUP(C7,'Meal Library'!$A$2:$I$237,6,FALSE())</f>
        <v>62</v>
      </c>
      <c r="I7" s="6" t="n">
        <f aca="false">VLOOKUP(C7,'Meal Library'!$A$2:$I$237,7,FALSE())</f>
        <v>37</v>
      </c>
    </row>
    <row r="8" customFormat="false" ht="15" hidden="false" customHeight="false" outlineLevel="0" collapsed="false">
      <c r="A8" s="7"/>
      <c r="B8" s="7" t="s">
        <v>784</v>
      </c>
      <c r="C8" s="6" t="n">
        <v>96</v>
      </c>
      <c r="D8" s="7" t="str">
        <f aca="false">VLOOKUP(C8,'Meal Library'!$A$2:$I$237,2,FALSE())</f>
        <v>Pumpkin Muffins (2)</v>
      </c>
      <c r="E8" s="7" t="str">
        <f aca="false">VLOOKUP(C8,'Meal Library'!$A$2:$I$237,9,FALSE())</f>
        <v>2 muffins (smallest serving). Verified via Add-to-Cart gate.</v>
      </c>
      <c r="F8" s="6" t="n">
        <f aca="false">VLOOKUP(C8,'Meal Library'!$A$2:$I$237,4,FALSE())</f>
        <v>140</v>
      </c>
      <c r="G8" s="6" t="n">
        <f aca="false">VLOOKUP(C8,'Meal Library'!$A$2:$I$237,5,FALSE())</f>
        <v>12</v>
      </c>
      <c r="H8" s="6" t="n">
        <f aca="false">VLOOKUP(C8,'Meal Library'!$A$2:$I$237,6,FALSE())</f>
        <v>44</v>
      </c>
      <c r="I8" s="6" t="n">
        <f aca="false">VLOOKUP(C8,'Meal Library'!$A$2:$I$237,7,FALSE())</f>
        <v>8</v>
      </c>
    </row>
    <row r="9" customFormat="false" ht="15" hidden="false" customHeight="false" outlineLevel="0" collapsed="false">
      <c r="A9" s="7"/>
      <c r="B9" s="7" t="s">
        <v>785</v>
      </c>
      <c r="C9" s="6" t="n">
        <v>97</v>
      </c>
      <c r="D9" s="7" t="str">
        <f aca="false">VLOOKUP(C9,'Meal Library'!$A$2:$I$237,2,FALSE())</f>
        <v>Veg Fritter (2)</v>
      </c>
      <c r="E9" s="7" t="str">
        <f aca="false">VLOOKUP(C9,'Meal Library'!$A$2:$I$237,9,FALSE())</f>
        <v>2 fritters, no sauce. Verified via Add-to-Cart gate.</v>
      </c>
      <c r="F9" s="6" t="n">
        <f aca="false">VLOOKUP(C9,'Meal Library'!$A$2:$I$237,4,FALSE())</f>
        <v>130</v>
      </c>
      <c r="G9" s="6" t="n">
        <f aca="false">VLOOKUP(C9,'Meal Library'!$A$2:$I$237,5,FALSE())</f>
        <v>3</v>
      </c>
      <c r="H9" s="6" t="n">
        <f aca="false">VLOOKUP(C9,'Meal Library'!$A$2:$I$237,6,FALSE())</f>
        <v>30</v>
      </c>
      <c r="I9" s="6" t="n">
        <f aca="false">VLOOKUP(C9,'Meal Library'!$A$2:$I$237,7,FALSE())</f>
        <v>0</v>
      </c>
    </row>
    <row r="10" customFormat="false" ht="23.85" hidden="false" customHeight="false" outlineLevel="0" collapsed="false">
      <c r="A10" s="7"/>
      <c r="B10" s="7" t="s">
        <v>786</v>
      </c>
      <c r="C10" s="6" t="n">
        <v>230</v>
      </c>
      <c r="D10" s="7" t="str">
        <f aca="false">VLOOKUP(C10,'Meal Library'!$A$2:$I$237,2,FALSE())</f>
        <v>Banana (1 piece)</v>
      </c>
      <c r="E10" s="7" t="str">
        <f aca="false">VLOOKUP(C10,'Meal Library'!$A$2:$I$237,9,FALSE())</f>
        <v>1 Banana from the Fruits menu. Verified via Add-to-Cart gate at localfoodz.co/menu/fruits.</v>
      </c>
      <c r="F10" s="6" t="n">
        <f aca="false">VLOOKUP(C10,'Meal Library'!$A$2:$I$237,4,FALSE())</f>
        <v>110</v>
      </c>
      <c r="G10" s="6" t="n">
        <f aca="false">VLOOKUP(C10,'Meal Library'!$A$2:$I$237,5,FALSE())</f>
        <v>1</v>
      </c>
      <c r="H10" s="6" t="n">
        <f aca="false">VLOOKUP(C10,'Meal Library'!$A$2:$I$237,6,FALSE())</f>
        <v>27</v>
      </c>
      <c r="I10" s="6" t="n">
        <f aca="false">VLOOKUP(C10,'Meal Library'!$A$2:$I$237,7,FALSE())</f>
        <v>0</v>
      </c>
    </row>
    <row r="11" customFormat="false" ht="23.85" hidden="false" customHeight="false" outlineLevel="0" collapsed="false">
      <c r="A11" s="7"/>
      <c r="B11" s="7" t="s">
        <v>787</v>
      </c>
      <c r="C11" s="6" t="n">
        <v>8000</v>
      </c>
      <c r="D11" s="7" t="str">
        <f aca="false">VLOOKUP(C11,'Meal Library'!$A$2:$I$237,2,FALSE())</f>
        <v>Custom LF Combo: 8 oz White Rice</v>
      </c>
      <c r="E11" s="7" t="str">
        <f aca="false">VLOOKUP(C11,'Meal Library'!$A$2:$I$237,9,FALSE())</f>
        <v>8 oz White Rice  (build via Customized Meals on localfoodz.co)</v>
      </c>
      <c r="F11" s="6" t="n">
        <f aca="false">VLOOKUP(C11,'Meal Library'!$A$2:$I$237,4,FALSE())</f>
        <v>300</v>
      </c>
      <c r="G11" s="6" t="n">
        <f aca="false">VLOOKUP(C11,'Meal Library'!$A$2:$I$237,5,FALSE())</f>
        <v>6</v>
      </c>
      <c r="H11" s="6" t="n">
        <f aca="false">VLOOKUP(C11,'Meal Library'!$A$2:$I$237,6,FALSE())</f>
        <v>64</v>
      </c>
      <c r="I11" s="6" t="n">
        <f aca="false">VLOOKUP(C11,'Meal Library'!$A$2:$I$237,7,FALSE())</f>
        <v>0</v>
      </c>
    </row>
    <row r="12" customFormat="false" ht="23.85" hidden="false" customHeight="false" outlineLevel="0" collapsed="false">
      <c r="A12" s="7"/>
      <c r="B12" s="7" t="s">
        <v>788</v>
      </c>
      <c r="C12" s="6" t="n">
        <v>651</v>
      </c>
      <c r="D12" s="7" t="str">
        <f aca="false">VLOOKUP(C12,'Meal Library'!$A$2:$I$237,2,FALSE())</f>
        <v>CM White Rice (4oz)</v>
      </c>
      <c r="E12" s="7" t="str">
        <f aca="false">VLOOKUP(C12,'Meal Library'!$A$2:$I$237,9,FALSE())</f>
        <v>4 oz White Rice (Steamed Jasmine Rice) from Customized Meals</v>
      </c>
      <c r="F12" s="6" t="n">
        <f aca="false">VLOOKUP(C12,'Meal Library'!$A$2:$I$237,4,FALSE())</f>
        <v>150</v>
      </c>
      <c r="G12" s="6" t="n">
        <f aca="false">VLOOKUP(C12,'Meal Library'!$A$2:$I$237,5,FALSE())</f>
        <v>3</v>
      </c>
      <c r="H12" s="6" t="n">
        <f aca="false">VLOOKUP(C12,'Meal Library'!$A$2:$I$237,6,FALSE())</f>
        <v>32</v>
      </c>
      <c r="I12" s="6" t="n">
        <f aca="false">VLOOKUP(C12,'Meal Library'!$A$2:$I$237,7,FALSE())</f>
        <v>0</v>
      </c>
    </row>
    <row r="13" customFormat="false" ht="15" hidden="false" customHeight="false" outlineLevel="0" collapsed="false">
      <c r="A13" s="10" t="s">
        <v>780</v>
      </c>
      <c r="B13" s="10" t="s">
        <v>789</v>
      </c>
      <c r="C13" s="10"/>
      <c r="D13" s="10"/>
      <c r="E13" s="10"/>
      <c r="F13" s="10" t="n">
        <f aca="false">SUM(F5:F12)</f>
        <v>3300</v>
      </c>
      <c r="G13" s="10" t="n">
        <f aca="false">SUM(G5:G12)</f>
        <v>204</v>
      </c>
      <c r="H13" s="10" t="n">
        <f aca="false">SUM(H5:H12)</f>
        <v>407</v>
      </c>
      <c r="I13" s="10" t="n">
        <f aca="false">SUM(I5:I12)</f>
        <v>113</v>
      </c>
    </row>
    <row r="15" customFormat="false" ht="35.05" hidden="false" customHeight="false" outlineLevel="0" collapsed="false">
      <c r="A15" s="7" t="s">
        <v>790</v>
      </c>
      <c r="B15" s="7" t="s">
        <v>781</v>
      </c>
      <c r="C15" s="6" t="n">
        <v>105</v>
      </c>
      <c r="D15" s="7" t="str">
        <f aca="false">VLOOKUP(C15,'Meal Library'!$A$2:$I$237,2,FALSE())</f>
        <v>Hainan Chicken w/ Rice + Scallion</v>
      </c>
      <c r="E15" s="7" t="str">
        <f aca="false">VLOOKUP(C15,'Meal Library'!$A$2:$I$237,9,FALSE())</f>
        <v>6 oz Sousvide Chicken Breast + 6 oz White Rice + 6 oz Broccoli + 2 tbsp Ginger Scallion Sauce. Verified via Add-to-Cart gate.</v>
      </c>
      <c r="F15" s="6" t="n">
        <f aca="false">VLOOKUP(C15,'Meal Library'!$A$2:$I$237,4,FALSE())</f>
        <v>790</v>
      </c>
      <c r="G15" s="6" t="n">
        <f aca="false">VLOOKUP(C15,'Meal Library'!$A$2:$I$237,5,FALSE())</f>
        <v>61</v>
      </c>
      <c r="H15" s="6" t="n">
        <f aca="false">VLOOKUP(C15,'Meal Library'!$A$2:$I$237,6,FALSE())</f>
        <v>61</v>
      </c>
      <c r="I15" s="6" t="n">
        <f aca="false">VLOOKUP(C15,'Meal Library'!$A$2:$I$237,7,FALSE())</f>
        <v>34</v>
      </c>
    </row>
    <row r="16" customFormat="false" ht="23.85" hidden="false" customHeight="false" outlineLevel="0" collapsed="false">
      <c r="A16" s="7"/>
      <c r="B16" s="7" t="s">
        <v>782</v>
      </c>
      <c r="C16" s="6" t="n">
        <v>82</v>
      </c>
      <c r="D16" s="7" t="str">
        <f aca="false">VLOOKUP(C16,'Meal Library'!$A$2:$I$237,2,FALSE())</f>
        <v>Mediterranean Pesto Pasta Salad</v>
      </c>
      <c r="E16" s="7" t="str">
        <f aca="false">VLOOKUP(C16,'Meal Library'!$A$2:$I$237,9,FALSE())</f>
        <v>6 oz Sous vide Chicken Breast + Mediterranean Pesto Pasta. Verified via Add-to-Cart gate.</v>
      </c>
      <c r="F16" s="6" t="n">
        <f aca="false">VLOOKUP(C16,'Meal Library'!$A$2:$I$237,4,FALSE())</f>
        <v>890</v>
      </c>
      <c r="G16" s="6" t="n">
        <f aca="false">VLOOKUP(C16,'Meal Library'!$A$2:$I$237,5,FALSE())</f>
        <v>72</v>
      </c>
      <c r="H16" s="6" t="n">
        <f aca="false">VLOOKUP(C16,'Meal Library'!$A$2:$I$237,6,FALSE())</f>
        <v>71</v>
      </c>
      <c r="I16" s="6" t="n">
        <f aca="false">VLOOKUP(C16,'Meal Library'!$A$2:$I$237,7,FALSE())</f>
        <v>39</v>
      </c>
    </row>
    <row r="17" customFormat="false" ht="23.85" hidden="false" customHeight="false" outlineLevel="0" collapsed="false">
      <c r="A17" s="7"/>
      <c r="B17" s="7" t="s">
        <v>783</v>
      </c>
      <c r="C17" s="6" t="n">
        <v>33</v>
      </c>
      <c r="D17" s="7" t="str">
        <f aca="false">VLOOKUP(C17,'Meal Library'!$A$2:$I$237,2,FALSE())</f>
        <v>Chicken Quesadilla</v>
      </c>
      <c r="E17" s="7" t="str">
        <f aca="false">VLOOKUP(C17,'Meal Library'!$A$2:$I$237,9,FALSE())</f>
        <v>Chicken Quesadilla + 2 tbsp Sour Cream + 2 oz Guacamole. Verified via Add-to-Cart gate.</v>
      </c>
      <c r="F17" s="6" t="n">
        <f aca="false">VLOOKUP(C17,'Meal Library'!$A$2:$I$237,4,FALSE())</f>
        <v>890</v>
      </c>
      <c r="G17" s="6" t="n">
        <f aca="false">VLOOKUP(C17,'Meal Library'!$A$2:$I$237,5,FALSE())</f>
        <v>66</v>
      </c>
      <c r="H17" s="6" t="n">
        <f aca="false">VLOOKUP(C17,'Meal Library'!$A$2:$I$237,6,FALSE())</f>
        <v>76</v>
      </c>
      <c r="I17" s="6" t="n">
        <f aca="false">VLOOKUP(C17,'Meal Library'!$A$2:$I$237,7,FALSE())</f>
        <v>35</v>
      </c>
    </row>
    <row r="18" customFormat="false" ht="23.85" hidden="false" customHeight="false" outlineLevel="0" collapsed="false">
      <c r="A18" s="7"/>
      <c r="B18" s="7" t="s">
        <v>784</v>
      </c>
      <c r="C18" s="6" t="n">
        <v>231</v>
      </c>
      <c r="D18" s="7" t="str">
        <f aca="false">VLOOKUP(C18,'Meal Library'!$A$2:$I$237,2,FALSE())</f>
        <v>Apple (1 cup)</v>
      </c>
      <c r="E18" s="7" t="str">
        <f aca="false">VLOOKUP(C18,'Meal Library'!$A$2:$I$237,9,FALSE())</f>
        <v>1 Cup sliced Apple from the Fruits menu. Verified via Add-to-Cart gate at localfoodz.co/menu/fruits.</v>
      </c>
      <c r="F18" s="6" t="n">
        <f aca="false">VLOOKUP(C18,'Meal Library'!$A$2:$I$237,4,FALSE())</f>
        <v>90</v>
      </c>
      <c r="G18" s="6" t="n">
        <f aca="false">VLOOKUP(C18,'Meal Library'!$A$2:$I$237,5,FALSE())</f>
        <v>0</v>
      </c>
      <c r="H18" s="6" t="n">
        <f aca="false">VLOOKUP(C18,'Meal Library'!$A$2:$I$237,6,FALSE())</f>
        <v>25</v>
      </c>
      <c r="I18" s="6" t="n">
        <f aca="false">VLOOKUP(C18,'Meal Library'!$A$2:$I$237,7,FALSE())</f>
        <v>0</v>
      </c>
    </row>
    <row r="19" customFormat="false" ht="23.85" hidden="false" customHeight="false" outlineLevel="0" collapsed="false">
      <c r="A19" s="7"/>
      <c r="B19" s="7" t="s">
        <v>785</v>
      </c>
      <c r="C19" s="6" t="n">
        <v>232</v>
      </c>
      <c r="D19" s="7" t="str">
        <f aca="false">VLOOKUP(C19,'Meal Library'!$A$2:$I$237,2,FALSE())</f>
        <v>Orange (1 cup)</v>
      </c>
      <c r="E19" s="7" t="str">
        <f aca="false">VLOOKUP(C19,'Meal Library'!$A$2:$I$237,9,FALSE())</f>
        <v>1 Cup Orange segments from the Fruits menu. Verified via Add-to-Cart gate at localfoodz.co/menu/fruits.</v>
      </c>
      <c r="F19" s="6" t="n">
        <f aca="false">VLOOKUP(C19,'Meal Library'!$A$2:$I$237,4,FALSE())</f>
        <v>70</v>
      </c>
      <c r="G19" s="6" t="n">
        <f aca="false">VLOOKUP(C19,'Meal Library'!$A$2:$I$237,5,FALSE())</f>
        <v>1</v>
      </c>
      <c r="H19" s="6" t="n">
        <f aca="false">VLOOKUP(C19,'Meal Library'!$A$2:$I$237,6,FALSE())</f>
        <v>17</v>
      </c>
      <c r="I19" s="6" t="n">
        <f aca="false">VLOOKUP(C19,'Meal Library'!$A$2:$I$237,7,FALSE())</f>
        <v>0</v>
      </c>
    </row>
    <row r="20" customFormat="false" ht="15" hidden="false" customHeight="false" outlineLevel="0" collapsed="false">
      <c r="A20" s="7"/>
      <c r="B20" s="7" t="s">
        <v>786</v>
      </c>
      <c r="C20" s="6" t="n">
        <v>96</v>
      </c>
      <c r="D20" s="7" t="str">
        <f aca="false">VLOOKUP(C20,'Meal Library'!$A$2:$I$237,2,FALSE())</f>
        <v>Pumpkin Muffins (2)</v>
      </c>
      <c r="E20" s="7" t="str">
        <f aca="false">VLOOKUP(C20,'Meal Library'!$A$2:$I$237,9,FALSE())</f>
        <v>2 muffins (smallest serving). Verified via Add-to-Cart gate.</v>
      </c>
      <c r="F20" s="6" t="n">
        <f aca="false">VLOOKUP(C20,'Meal Library'!$A$2:$I$237,4,FALSE())</f>
        <v>140</v>
      </c>
      <c r="G20" s="6" t="n">
        <f aca="false">VLOOKUP(C20,'Meal Library'!$A$2:$I$237,5,FALSE())</f>
        <v>12</v>
      </c>
      <c r="H20" s="6" t="n">
        <f aca="false">VLOOKUP(C20,'Meal Library'!$A$2:$I$237,6,FALSE())</f>
        <v>44</v>
      </c>
      <c r="I20" s="6" t="n">
        <f aca="false">VLOOKUP(C20,'Meal Library'!$A$2:$I$237,7,FALSE())</f>
        <v>8</v>
      </c>
    </row>
    <row r="21" customFormat="false" ht="23.85" hidden="false" customHeight="false" outlineLevel="0" collapsed="false">
      <c r="A21" s="7"/>
      <c r="B21" s="7" t="s">
        <v>787</v>
      </c>
      <c r="C21" s="6" t="n">
        <v>8001</v>
      </c>
      <c r="D21" s="7" t="str">
        <f aca="false">VLOOKUP(C21,'Meal Library'!$A$2:$I$237,2,FALSE())</f>
        <v>Custom LF Combo: 4 oz Teriyaki Chicken Breast + 8 oz White Rice</v>
      </c>
      <c r="E21" s="7" t="str">
        <f aca="false">VLOOKUP(C21,'Meal Library'!$A$2:$I$237,9,FALSE())</f>
        <v>4 oz Teriyaki Chicken Breast + 8 oz White Rice  (build via Customized Meals on localfoodz.co)</v>
      </c>
      <c r="F21" s="6" t="n">
        <f aca="false">VLOOKUP(C21,'Meal Library'!$A$2:$I$237,4,FALSE())</f>
        <v>490</v>
      </c>
      <c r="G21" s="6" t="n">
        <f aca="false">VLOOKUP(C21,'Meal Library'!$A$2:$I$237,5,FALSE())</f>
        <v>41</v>
      </c>
      <c r="H21" s="6" t="n">
        <f aca="false">VLOOKUP(C21,'Meal Library'!$A$2:$I$237,6,FALSE())</f>
        <v>68</v>
      </c>
      <c r="I21" s="6" t="n">
        <f aca="false">VLOOKUP(C21,'Meal Library'!$A$2:$I$237,7,FALSE())</f>
        <v>3.5</v>
      </c>
    </row>
    <row r="22" customFormat="false" ht="15" hidden="false" customHeight="false" outlineLevel="0" collapsed="false">
      <c r="A22" s="7"/>
      <c r="B22" s="7" t="s">
        <v>788</v>
      </c>
      <c r="C22" s="6" t="n">
        <v>623</v>
      </c>
      <c r="D22" s="7" t="str">
        <f aca="false">VLOOKUP(C22,'Meal Library'!$A$2:$I$237,2,FALSE())</f>
        <v>CM Ginger Soy Tilapia (4oz)</v>
      </c>
      <c r="E22" s="7" t="str">
        <f aca="false">VLOOKUP(C22,'Meal Library'!$A$2:$I$237,9,FALSE())</f>
        <v>4 oz Ginger Soy Tilapia from Customized Meals</v>
      </c>
      <c r="F22" s="6" t="n">
        <f aca="false">VLOOKUP(C22,'Meal Library'!$A$2:$I$237,4,FALSE())</f>
        <v>150</v>
      </c>
      <c r="G22" s="6" t="n">
        <f aca="false">VLOOKUP(C22,'Meal Library'!$A$2:$I$237,5,FALSE())</f>
        <v>27</v>
      </c>
      <c r="H22" s="6" t="n">
        <f aca="false">VLOOKUP(C22,'Meal Library'!$A$2:$I$237,6,FALSE())</f>
        <v>1</v>
      </c>
      <c r="I22" s="6" t="n">
        <f aca="false">VLOOKUP(C22,'Meal Library'!$A$2:$I$237,7,FALSE())</f>
        <v>5</v>
      </c>
    </row>
    <row r="23" customFormat="false" ht="15" hidden="false" customHeight="false" outlineLevel="0" collapsed="false">
      <c r="A23" s="10" t="s">
        <v>790</v>
      </c>
      <c r="B23" s="10" t="s">
        <v>789</v>
      </c>
      <c r="C23" s="10"/>
      <c r="D23" s="10"/>
      <c r="E23" s="10"/>
      <c r="F23" s="10" t="n">
        <f aca="false">SUM(F15:F22)</f>
        <v>3510</v>
      </c>
      <c r="G23" s="10" t="n">
        <f aca="false">SUM(G15:G22)</f>
        <v>280</v>
      </c>
      <c r="H23" s="10" t="n">
        <f aca="false">SUM(H15:H22)</f>
        <v>363</v>
      </c>
      <c r="I23" s="10" t="n">
        <f aca="false">SUM(I15:I22)</f>
        <v>124.5</v>
      </c>
    </row>
    <row r="25" customFormat="false" ht="23.85" hidden="false" customHeight="false" outlineLevel="0" collapsed="false">
      <c r="A25" s="7" t="s">
        <v>791</v>
      </c>
      <c r="B25" s="7" t="s">
        <v>781</v>
      </c>
      <c r="C25" s="6" t="n">
        <v>33</v>
      </c>
      <c r="D25" s="7" t="str">
        <f aca="false">VLOOKUP(C25,'Meal Library'!$A$2:$I$237,2,FALSE())</f>
        <v>Chicken Quesadilla</v>
      </c>
      <c r="E25" s="7" t="str">
        <f aca="false">VLOOKUP(C25,'Meal Library'!$A$2:$I$237,9,FALSE())</f>
        <v>Chicken Quesadilla + 2 tbsp Sour Cream + 2 oz Guacamole. Verified via Add-to-Cart gate.</v>
      </c>
      <c r="F25" s="6" t="n">
        <f aca="false">VLOOKUP(C25,'Meal Library'!$A$2:$I$237,4,FALSE())</f>
        <v>890</v>
      </c>
      <c r="G25" s="6" t="n">
        <f aca="false">VLOOKUP(C25,'Meal Library'!$A$2:$I$237,5,FALSE())</f>
        <v>66</v>
      </c>
      <c r="H25" s="6" t="n">
        <f aca="false">VLOOKUP(C25,'Meal Library'!$A$2:$I$237,6,FALSE())</f>
        <v>76</v>
      </c>
      <c r="I25" s="6" t="n">
        <f aca="false">VLOOKUP(C25,'Meal Library'!$A$2:$I$237,7,FALSE())</f>
        <v>35</v>
      </c>
    </row>
    <row r="26" customFormat="false" ht="35.05" hidden="false" customHeight="false" outlineLevel="0" collapsed="false">
      <c r="A26" s="7"/>
      <c r="B26" s="7" t="s">
        <v>782</v>
      </c>
      <c r="C26" s="6" t="n">
        <v>41</v>
      </c>
      <c r="D26" s="7" t="str">
        <f aca="false">VLOOKUP(C26,'Meal Library'!$A$2:$I$237,2,FALSE())</f>
        <v>Chicken Tikka w/ Rice and Veg</v>
      </c>
      <c r="E26" s="7" t="str">
        <f aca="false">VLOOKUP(C26,'Meal Library'!$A$2:$I$237,9,FALSE())</f>
        <v>6 oz Chicken Tikka + 6 oz White Rice + 6 oz Fajita Veg Mix + 2 tbsp Cilantro Lime Sauce. Verified via Add-to-Cart gate.</v>
      </c>
      <c r="F26" s="6" t="n">
        <f aca="false">VLOOKUP(C26,'Meal Library'!$A$2:$I$237,4,FALSE())</f>
        <v>810</v>
      </c>
      <c r="G26" s="6" t="n">
        <f aca="false">VLOOKUP(C26,'Meal Library'!$A$2:$I$237,5,FALSE())</f>
        <v>63</v>
      </c>
      <c r="H26" s="6" t="n">
        <f aca="false">VLOOKUP(C26,'Meal Library'!$A$2:$I$237,6,FALSE())</f>
        <v>77</v>
      </c>
      <c r="I26" s="6" t="n">
        <f aca="false">VLOOKUP(C26,'Meal Library'!$A$2:$I$237,7,FALSE())</f>
        <v>29</v>
      </c>
    </row>
    <row r="27" customFormat="false" ht="35.05" hidden="false" customHeight="false" outlineLevel="0" collapsed="false">
      <c r="A27" s="7"/>
      <c r="B27" s="7" t="s">
        <v>783</v>
      </c>
      <c r="C27" s="6" t="n">
        <v>78</v>
      </c>
      <c r="D27" s="7" t="str">
        <f aca="false">VLOOKUP(C27,'Meal Library'!$A$2:$I$237,2,FALSE())</f>
        <v>Oven-Baked Chicken Parmesan</v>
      </c>
      <c r="E27" s="7" t="str">
        <f aca="false">VLOOKUP(C27,'Meal Library'!$A$2:$I$237,9,FALSE())</f>
        <v>1 unit Chicken Parmesan + 3 oz Broccoli &amp; Carrots (no pasta — whole wheat breading on chicken). Verified via Add-to-Cart gate.</v>
      </c>
      <c r="F27" s="6" t="n">
        <f aca="false">VLOOKUP(C27,'Meal Library'!$A$2:$I$237,4,FALSE())</f>
        <v>780</v>
      </c>
      <c r="G27" s="6" t="n">
        <f aca="false">VLOOKUP(C27,'Meal Library'!$A$2:$I$237,5,FALSE())</f>
        <v>71</v>
      </c>
      <c r="H27" s="6" t="n">
        <f aca="false">VLOOKUP(C27,'Meal Library'!$A$2:$I$237,6,FALSE())</f>
        <v>64</v>
      </c>
      <c r="I27" s="6" t="n">
        <f aca="false">VLOOKUP(C27,'Meal Library'!$A$2:$I$237,7,FALSE())</f>
        <v>26</v>
      </c>
    </row>
    <row r="28" customFormat="false" ht="23.85" hidden="false" customHeight="false" outlineLevel="0" collapsed="false">
      <c r="A28" s="7"/>
      <c r="B28" s="7" t="s">
        <v>784</v>
      </c>
      <c r="C28" s="6" t="n">
        <v>231</v>
      </c>
      <c r="D28" s="7" t="str">
        <f aca="false">VLOOKUP(C28,'Meal Library'!$A$2:$I$237,2,FALSE())</f>
        <v>Apple (1 cup)</v>
      </c>
      <c r="E28" s="7" t="str">
        <f aca="false">VLOOKUP(C28,'Meal Library'!$A$2:$I$237,9,FALSE())</f>
        <v>1 Cup sliced Apple from the Fruits menu. Verified via Add-to-Cart gate at localfoodz.co/menu/fruits.</v>
      </c>
      <c r="F28" s="6" t="n">
        <f aca="false">VLOOKUP(C28,'Meal Library'!$A$2:$I$237,4,FALSE())</f>
        <v>90</v>
      </c>
      <c r="G28" s="6" t="n">
        <f aca="false">VLOOKUP(C28,'Meal Library'!$A$2:$I$237,5,FALSE())</f>
        <v>0</v>
      </c>
      <c r="H28" s="6" t="n">
        <f aca="false">VLOOKUP(C28,'Meal Library'!$A$2:$I$237,6,FALSE())</f>
        <v>25</v>
      </c>
      <c r="I28" s="6" t="n">
        <f aca="false">VLOOKUP(C28,'Meal Library'!$A$2:$I$237,7,FALSE())</f>
        <v>0</v>
      </c>
    </row>
    <row r="29" customFormat="false" ht="23.85" hidden="false" customHeight="false" outlineLevel="0" collapsed="false">
      <c r="A29" s="7"/>
      <c r="B29" s="7" t="s">
        <v>785</v>
      </c>
      <c r="C29" s="6" t="n">
        <v>230</v>
      </c>
      <c r="D29" s="7" t="str">
        <f aca="false">VLOOKUP(C29,'Meal Library'!$A$2:$I$237,2,FALSE())</f>
        <v>Banana (1 piece)</v>
      </c>
      <c r="E29" s="7" t="str">
        <f aca="false">VLOOKUP(C29,'Meal Library'!$A$2:$I$237,9,FALSE())</f>
        <v>1 Banana from the Fruits menu. Verified via Add-to-Cart gate at localfoodz.co/menu/fruits.</v>
      </c>
      <c r="F29" s="6" t="n">
        <f aca="false">VLOOKUP(C29,'Meal Library'!$A$2:$I$237,4,FALSE())</f>
        <v>110</v>
      </c>
      <c r="G29" s="6" t="n">
        <f aca="false">VLOOKUP(C29,'Meal Library'!$A$2:$I$237,5,FALSE())</f>
        <v>1</v>
      </c>
      <c r="H29" s="6" t="n">
        <f aca="false">VLOOKUP(C29,'Meal Library'!$A$2:$I$237,6,FALSE())</f>
        <v>27</v>
      </c>
      <c r="I29" s="6" t="n">
        <f aca="false">VLOOKUP(C29,'Meal Library'!$A$2:$I$237,7,FALSE())</f>
        <v>0</v>
      </c>
    </row>
    <row r="30" customFormat="false" ht="15" hidden="false" customHeight="false" outlineLevel="0" collapsed="false">
      <c r="A30" s="7"/>
      <c r="B30" s="7" t="s">
        <v>786</v>
      </c>
      <c r="C30" s="6" t="n">
        <v>97</v>
      </c>
      <c r="D30" s="7" t="str">
        <f aca="false">VLOOKUP(C30,'Meal Library'!$A$2:$I$237,2,FALSE())</f>
        <v>Veg Fritter (2)</v>
      </c>
      <c r="E30" s="7" t="str">
        <f aca="false">VLOOKUP(C30,'Meal Library'!$A$2:$I$237,9,FALSE())</f>
        <v>2 fritters, no sauce. Verified via Add-to-Cart gate.</v>
      </c>
      <c r="F30" s="6" t="n">
        <f aca="false">VLOOKUP(C30,'Meal Library'!$A$2:$I$237,4,FALSE())</f>
        <v>130</v>
      </c>
      <c r="G30" s="6" t="n">
        <f aca="false">VLOOKUP(C30,'Meal Library'!$A$2:$I$237,5,FALSE())</f>
        <v>3</v>
      </c>
      <c r="H30" s="6" t="n">
        <f aca="false">VLOOKUP(C30,'Meal Library'!$A$2:$I$237,6,FALSE())</f>
        <v>30</v>
      </c>
      <c r="I30" s="6" t="n">
        <f aca="false">VLOOKUP(C30,'Meal Library'!$A$2:$I$237,7,FALSE())</f>
        <v>0</v>
      </c>
    </row>
    <row r="31" customFormat="false" ht="15" hidden="false" customHeight="false" outlineLevel="0" collapsed="false">
      <c r="A31" s="7"/>
      <c r="B31" s="7" t="s">
        <v>787</v>
      </c>
      <c r="C31" s="6" t="n">
        <v>669</v>
      </c>
      <c r="D31" s="7" t="str">
        <f aca="false">VLOOKUP(C31,'Meal Library'!$A$2:$I$237,2,FALSE())</f>
        <v>CM Veg Fritter (1)</v>
      </c>
      <c r="E31" s="7" t="str">
        <f aca="false">VLOOKUP(C31,'Meal Library'!$A$2:$I$237,9,FALSE())</f>
        <v>1 Veg Fritter from Customized Meals</v>
      </c>
      <c r="F31" s="6" t="n">
        <f aca="false">VLOOKUP(C31,'Meal Library'!$A$2:$I$237,4,FALSE())</f>
        <v>70</v>
      </c>
      <c r="G31" s="6" t="n">
        <f aca="false">VLOOKUP(C31,'Meal Library'!$A$2:$I$237,5,FALSE())</f>
        <v>2</v>
      </c>
      <c r="H31" s="6" t="n">
        <f aca="false">VLOOKUP(C31,'Meal Library'!$A$2:$I$237,6,FALSE())</f>
        <v>15</v>
      </c>
      <c r="I31" s="6" t="n">
        <f aca="false">VLOOKUP(C31,'Meal Library'!$A$2:$I$237,7,FALSE())</f>
        <v>0</v>
      </c>
    </row>
    <row r="32" customFormat="false" ht="23.85" hidden="false" customHeight="false" outlineLevel="0" collapsed="false">
      <c r="A32" s="7"/>
      <c r="B32" s="7" t="s">
        <v>788</v>
      </c>
      <c r="C32" s="6" t="n">
        <v>8002</v>
      </c>
      <c r="D32" s="7" t="str">
        <f aca="false">VLOOKUP(C32,'Meal Library'!$A$2:$I$237,2,FALSE())</f>
        <v>Custom LF Combo: 4 oz Smoked Paprika Chicken Breast + 4 oz White Rice</v>
      </c>
      <c r="E32" s="7" t="str">
        <f aca="false">VLOOKUP(C32,'Meal Library'!$A$2:$I$237,9,FALSE())</f>
        <v>4 oz Smoked Paprika Chicken Breast + 4 oz White Rice  (build via Customized Meals on localfoodz.co)</v>
      </c>
      <c r="F32" s="6" t="n">
        <f aca="false">VLOOKUP(C32,'Meal Library'!$A$2:$I$237,4,FALSE())</f>
        <v>320</v>
      </c>
      <c r="G32" s="6" t="n">
        <f aca="false">VLOOKUP(C32,'Meal Library'!$A$2:$I$237,5,FALSE())</f>
        <v>36</v>
      </c>
      <c r="H32" s="6" t="n">
        <f aca="false">VLOOKUP(C32,'Meal Library'!$A$2:$I$237,6,FALSE())</f>
        <v>34</v>
      </c>
      <c r="I32" s="6" t="n">
        <f aca="false">VLOOKUP(C32,'Meal Library'!$A$2:$I$237,7,FALSE())</f>
        <v>3.5</v>
      </c>
    </row>
    <row r="33" customFormat="false" ht="15" hidden="false" customHeight="false" outlineLevel="0" collapsed="false">
      <c r="A33" s="7"/>
      <c r="B33" s="7" t="s">
        <v>792</v>
      </c>
      <c r="C33" s="6" t="n">
        <v>603</v>
      </c>
      <c r="D33" s="7" t="str">
        <f aca="false">VLOOKUP(C33,'Meal Library'!$A$2:$I$237,2,FALSE())</f>
        <v>CM Teriyaki Chicken Thigh (4oz)</v>
      </c>
      <c r="E33" s="7" t="str">
        <f aca="false">VLOOKUP(C33,'Meal Library'!$A$2:$I$237,9,FALSE())</f>
        <v>4 oz Teriyaki Chicken Thigh from Customized Meals</v>
      </c>
      <c r="F33" s="6" t="n">
        <f aca="false">VLOOKUP(C33,'Meal Library'!$A$2:$I$237,4,FALSE())</f>
        <v>170</v>
      </c>
      <c r="G33" s="6" t="n">
        <f aca="false">VLOOKUP(C33,'Meal Library'!$A$2:$I$237,5,FALSE())</f>
        <v>23</v>
      </c>
      <c r="H33" s="6" t="n">
        <f aca="false">VLOOKUP(C33,'Meal Library'!$A$2:$I$237,6,FALSE())</f>
        <v>8</v>
      </c>
      <c r="I33" s="6" t="n">
        <f aca="false">VLOOKUP(C33,'Meal Library'!$A$2:$I$237,7,FALSE())</f>
        <v>4.5</v>
      </c>
    </row>
    <row r="34" customFormat="false" ht="15" hidden="false" customHeight="false" outlineLevel="0" collapsed="false">
      <c r="A34" s="10" t="s">
        <v>791</v>
      </c>
      <c r="B34" s="10" t="s">
        <v>789</v>
      </c>
      <c r="C34" s="10"/>
      <c r="D34" s="10"/>
      <c r="E34" s="10"/>
      <c r="F34" s="10" t="n">
        <f aca="false">SUM(F25:F33)</f>
        <v>3370</v>
      </c>
      <c r="G34" s="10" t="n">
        <f aca="false">SUM(G25:G33)</f>
        <v>265</v>
      </c>
      <c r="H34" s="10" t="n">
        <f aca="false">SUM(H25:H33)</f>
        <v>356</v>
      </c>
      <c r="I34" s="10" t="n">
        <f aca="false">SUM(I25:I33)</f>
        <v>98</v>
      </c>
    </row>
    <row r="36" customFormat="false" ht="35.05" hidden="false" customHeight="false" outlineLevel="0" collapsed="false">
      <c r="A36" s="7" t="s">
        <v>793</v>
      </c>
      <c r="B36" s="7" t="s">
        <v>781</v>
      </c>
      <c r="C36" s="6" t="n">
        <v>105</v>
      </c>
      <c r="D36" s="7" t="str">
        <f aca="false">VLOOKUP(C36,'Meal Library'!$A$2:$I$237,2,FALSE())</f>
        <v>Hainan Chicken w/ Rice + Scallion</v>
      </c>
      <c r="E36" s="7" t="str">
        <f aca="false">VLOOKUP(C36,'Meal Library'!$A$2:$I$237,9,FALSE())</f>
        <v>6 oz Sousvide Chicken Breast + 6 oz White Rice + 6 oz Broccoli + 2 tbsp Ginger Scallion Sauce. Verified via Add-to-Cart gate.</v>
      </c>
      <c r="F36" s="6" t="n">
        <f aca="false">VLOOKUP(C36,'Meal Library'!$A$2:$I$237,4,FALSE())</f>
        <v>790</v>
      </c>
      <c r="G36" s="6" t="n">
        <f aca="false">VLOOKUP(C36,'Meal Library'!$A$2:$I$237,5,FALSE())</f>
        <v>61</v>
      </c>
      <c r="H36" s="6" t="n">
        <f aca="false">VLOOKUP(C36,'Meal Library'!$A$2:$I$237,6,FALSE())</f>
        <v>61</v>
      </c>
      <c r="I36" s="6" t="n">
        <f aca="false">VLOOKUP(C36,'Meal Library'!$A$2:$I$237,7,FALSE())</f>
        <v>34</v>
      </c>
    </row>
    <row r="37" customFormat="false" ht="35.05" hidden="false" customHeight="false" outlineLevel="0" collapsed="false">
      <c r="A37" s="7"/>
      <c r="B37" s="7" t="s">
        <v>782</v>
      </c>
      <c r="C37" s="6" t="n">
        <v>78</v>
      </c>
      <c r="D37" s="7" t="str">
        <f aca="false">VLOOKUP(C37,'Meal Library'!$A$2:$I$237,2,FALSE())</f>
        <v>Oven-Baked Chicken Parmesan</v>
      </c>
      <c r="E37" s="7" t="str">
        <f aca="false">VLOOKUP(C37,'Meal Library'!$A$2:$I$237,9,FALSE())</f>
        <v>1 unit Chicken Parmesan + 3 oz Broccoli &amp; Carrots (no pasta — whole wheat breading on chicken). Verified via Add-to-Cart gate.</v>
      </c>
      <c r="F37" s="6" t="n">
        <f aca="false">VLOOKUP(C37,'Meal Library'!$A$2:$I$237,4,FALSE())</f>
        <v>780</v>
      </c>
      <c r="G37" s="6" t="n">
        <f aca="false">VLOOKUP(C37,'Meal Library'!$A$2:$I$237,5,FALSE())</f>
        <v>71</v>
      </c>
      <c r="H37" s="6" t="n">
        <f aca="false">VLOOKUP(C37,'Meal Library'!$A$2:$I$237,6,FALSE())</f>
        <v>64</v>
      </c>
      <c r="I37" s="6" t="n">
        <f aca="false">VLOOKUP(C37,'Meal Library'!$A$2:$I$237,7,FALSE())</f>
        <v>26</v>
      </c>
    </row>
    <row r="38" customFormat="false" ht="35.05" hidden="false" customHeight="false" outlineLevel="0" collapsed="false">
      <c r="A38" s="7"/>
      <c r="B38" s="7" t="s">
        <v>783</v>
      </c>
      <c r="C38" s="6" t="n">
        <v>127</v>
      </c>
      <c r="D38" s="7" t="str">
        <f aca="false">VLOOKUP(C38,'Meal Library'!$A$2:$I$237,2,FALSE())</f>
        <v>Bulgogi w/ Cheesy Cauliflower Grits</v>
      </c>
      <c r="E38" s="7" t="str">
        <f aca="false">VLOOKUP(C38,'Meal Library'!$A$2:$I$237,9,FALSE())</f>
        <v>6 oz Bulgogi Beef + 1 cup Creamy Cauliflower Rice Grits + 6 oz Lemon Pepper Broccoli &amp; Carrots + 1 coin Garlic Butter. Verified via Add-to-Cart gate.</v>
      </c>
      <c r="F38" s="6" t="n">
        <f aca="false">VLOOKUP(C38,'Meal Library'!$A$2:$I$237,4,FALSE())</f>
        <v>910</v>
      </c>
      <c r="G38" s="6" t="n">
        <f aca="false">VLOOKUP(C38,'Meal Library'!$A$2:$I$237,5,FALSE())</f>
        <v>51</v>
      </c>
      <c r="H38" s="6" t="n">
        <f aca="false">VLOOKUP(C38,'Meal Library'!$A$2:$I$237,6,FALSE())</f>
        <v>65</v>
      </c>
      <c r="I38" s="6" t="n">
        <f aca="false">VLOOKUP(C38,'Meal Library'!$A$2:$I$237,7,FALSE())</f>
        <v>54</v>
      </c>
    </row>
    <row r="39" customFormat="false" ht="15" hidden="false" customHeight="false" outlineLevel="0" collapsed="false">
      <c r="A39" s="7"/>
      <c r="B39" s="7" t="s">
        <v>784</v>
      </c>
      <c r="C39" s="6" t="n">
        <v>627</v>
      </c>
      <c r="D39" s="7" t="str">
        <f aca="false">VLOOKUP(C39,'Meal Library'!$A$2:$I$237,2,FALSE())</f>
        <v>CM Chickpea Salad protein (1 cup)</v>
      </c>
      <c r="E39" s="7" t="str">
        <f aca="false">VLOOKUP(C39,'Meal Library'!$A$2:$I$237,9,FALSE())</f>
        <v>1 cup Chickpea Salad as protein from Customized Meals</v>
      </c>
      <c r="F39" s="6" t="n">
        <f aca="false">VLOOKUP(C39,'Meal Library'!$A$2:$I$237,4,FALSE())</f>
        <v>250</v>
      </c>
      <c r="G39" s="6" t="n">
        <f aca="false">VLOOKUP(C39,'Meal Library'!$A$2:$I$237,5,FALSE())</f>
        <v>12</v>
      </c>
      <c r="H39" s="6" t="n">
        <f aca="false">VLOOKUP(C39,'Meal Library'!$A$2:$I$237,6,FALSE())</f>
        <v>41</v>
      </c>
      <c r="I39" s="6" t="n">
        <f aca="false">VLOOKUP(C39,'Meal Library'!$A$2:$I$237,7,FALSE())</f>
        <v>5</v>
      </c>
    </row>
    <row r="40" customFormat="false" ht="23.85" hidden="false" customHeight="false" outlineLevel="0" collapsed="false">
      <c r="A40" s="7"/>
      <c r="B40" s="7" t="s">
        <v>785</v>
      </c>
      <c r="C40" s="6" t="n">
        <v>232</v>
      </c>
      <c r="D40" s="7" t="str">
        <f aca="false">VLOOKUP(C40,'Meal Library'!$A$2:$I$237,2,FALSE())</f>
        <v>Orange (1 cup)</v>
      </c>
      <c r="E40" s="7" t="str">
        <f aca="false">VLOOKUP(C40,'Meal Library'!$A$2:$I$237,9,FALSE())</f>
        <v>1 Cup Orange segments from the Fruits menu. Verified via Add-to-Cart gate at localfoodz.co/menu/fruits.</v>
      </c>
      <c r="F40" s="6" t="n">
        <f aca="false">VLOOKUP(C40,'Meal Library'!$A$2:$I$237,4,FALSE())</f>
        <v>70</v>
      </c>
      <c r="G40" s="6" t="n">
        <f aca="false">VLOOKUP(C40,'Meal Library'!$A$2:$I$237,5,FALSE())</f>
        <v>1</v>
      </c>
      <c r="H40" s="6" t="n">
        <f aca="false">VLOOKUP(C40,'Meal Library'!$A$2:$I$237,6,FALSE())</f>
        <v>17</v>
      </c>
      <c r="I40" s="6" t="n">
        <f aca="false">VLOOKUP(C40,'Meal Library'!$A$2:$I$237,7,FALSE())</f>
        <v>0</v>
      </c>
    </row>
    <row r="41" customFormat="false" ht="23.85" hidden="false" customHeight="false" outlineLevel="0" collapsed="false">
      <c r="A41" s="7"/>
      <c r="B41" s="7" t="s">
        <v>786</v>
      </c>
      <c r="C41" s="6" t="n">
        <v>231</v>
      </c>
      <c r="D41" s="7" t="str">
        <f aca="false">VLOOKUP(C41,'Meal Library'!$A$2:$I$237,2,FALSE())</f>
        <v>Apple (1 cup)</v>
      </c>
      <c r="E41" s="7" t="str">
        <f aca="false">VLOOKUP(C41,'Meal Library'!$A$2:$I$237,9,FALSE())</f>
        <v>1 Cup sliced Apple from the Fruits menu. Verified via Add-to-Cart gate at localfoodz.co/menu/fruits.</v>
      </c>
      <c r="F41" s="6" t="n">
        <f aca="false">VLOOKUP(C41,'Meal Library'!$A$2:$I$237,4,FALSE())</f>
        <v>90</v>
      </c>
      <c r="G41" s="6" t="n">
        <f aca="false">VLOOKUP(C41,'Meal Library'!$A$2:$I$237,5,FALSE())</f>
        <v>0</v>
      </c>
      <c r="H41" s="6" t="n">
        <f aca="false">VLOOKUP(C41,'Meal Library'!$A$2:$I$237,6,FALSE())</f>
        <v>25</v>
      </c>
      <c r="I41" s="6" t="n">
        <f aca="false">VLOOKUP(C41,'Meal Library'!$A$2:$I$237,7,FALSE())</f>
        <v>0</v>
      </c>
    </row>
    <row r="42" customFormat="false" ht="15" hidden="false" customHeight="false" outlineLevel="0" collapsed="false">
      <c r="A42" s="7"/>
      <c r="B42" s="7" t="s">
        <v>787</v>
      </c>
      <c r="C42" s="6" t="n">
        <v>97</v>
      </c>
      <c r="D42" s="7" t="str">
        <f aca="false">VLOOKUP(C42,'Meal Library'!$A$2:$I$237,2,FALSE())</f>
        <v>Veg Fritter (2)</v>
      </c>
      <c r="E42" s="7" t="str">
        <f aca="false">VLOOKUP(C42,'Meal Library'!$A$2:$I$237,9,FALSE())</f>
        <v>2 fritters, no sauce. Verified via Add-to-Cart gate.</v>
      </c>
      <c r="F42" s="6" t="n">
        <f aca="false">VLOOKUP(C42,'Meal Library'!$A$2:$I$237,4,FALSE())</f>
        <v>130</v>
      </c>
      <c r="G42" s="6" t="n">
        <f aca="false">VLOOKUP(C42,'Meal Library'!$A$2:$I$237,5,FALSE())</f>
        <v>3</v>
      </c>
      <c r="H42" s="6" t="n">
        <f aca="false">VLOOKUP(C42,'Meal Library'!$A$2:$I$237,6,FALSE())</f>
        <v>30</v>
      </c>
      <c r="I42" s="6" t="n">
        <f aca="false">VLOOKUP(C42,'Meal Library'!$A$2:$I$237,7,FALSE())</f>
        <v>0</v>
      </c>
    </row>
    <row r="43" customFormat="false" ht="23.85" hidden="false" customHeight="false" outlineLevel="0" collapsed="false">
      <c r="A43" s="7"/>
      <c r="B43" s="7" t="s">
        <v>788</v>
      </c>
      <c r="C43" s="6" t="n">
        <v>8003</v>
      </c>
      <c r="D43" s="7" t="str">
        <f aca="false">VLOOKUP(C43,'Meal Library'!$A$2:$I$237,2,FALSE())</f>
        <v>Custom LF Combo: 8 oz Sousvide Chicken Breast + 4 oz White Rice</v>
      </c>
      <c r="E43" s="7" t="str">
        <f aca="false">VLOOKUP(C43,'Meal Library'!$A$2:$I$237,9,FALSE())</f>
        <v>8 oz Sousvide Chicken Breast + 4 oz White Rice  (build via Customized Meals on localfoodz.co)</v>
      </c>
      <c r="F43" s="6" t="n">
        <f aca="false">VLOOKUP(C43,'Meal Library'!$A$2:$I$237,4,FALSE())</f>
        <v>490</v>
      </c>
      <c r="G43" s="6" t="n">
        <f aca="false">VLOOKUP(C43,'Meal Library'!$A$2:$I$237,5,FALSE())</f>
        <v>73</v>
      </c>
      <c r="H43" s="6" t="n">
        <f aca="false">VLOOKUP(C43,'Meal Library'!$A$2:$I$237,6,FALSE())</f>
        <v>34</v>
      </c>
      <c r="I43" s="6" t="n">
        <f aca="false">VLOOKUP(C43,'Meal Library'!$A$2:$I$237,7,FALSE())</f>
        <v>7</v>
      </c>
    </row>
    <row r="44" customFormat="false" ht="15" hidden="false" customHeight="false" outlineLevel="0" collapsed="false">
      <c r="A44" s="10" t="s">
        <v>793</v>
      </c>
      <c r="B44" s="10" t="s">
        <v>789</v>
      </c>
      <c r="C44" s="10"/>
      <c r="D44" s="10"/>
      <c r="E44" s="10"/>
      <c r="F44" s="10" t="n">
        <f aca="false">SUM(F36:F43)</f>
        <v>3510</v>
      </c>
      <c r="G44" s="10" t="n">
        <f aca="false">SUM(G36:G43)</f>
        <v>272</v>
      </c>
      <c r="H44" s="10" t="n">
        <f aca="false">SUM(H36:H43)</f>
        <v>337</v>
      </c>
      <c r="I44" s="10" t="n">
        <f aca="false">SUM(I36:I43)</f>
        <v>126</v>
      </c>
    </row>
    <row r="46" customFormat="false" ht="35.05" hidden="false" customHeight="false" outlineLevel="0" collapsed="false">
      <c r="A46" s="7" t="s">
        <v>794</v>
      </c>
      <c r="B46" s="7" t="s">
        <v>781</v>
      </c>
      <c r="C46" s="6" t="n">
        <v>108</v>
      </c>
      <c r="D46" s="7" t="str">
        <f aca="false">VLOOKUP(C46,'Meal Library'!$A$2:$I$237,2,FALSE())</f>
        <v>Burger Bowl</v>
      </c>
      <c r="E46" s="7" t="str">
        <f aca="false">VLOOKUP(C46,'Meal Library'!$A$2:$I$237,9,FALSE())</f>
        <v>6 oz Ground Beef + 2 oz Lettuce + 6 oz Roasted Yams + 1 cup Pico de Gallo + .25 cup Cheesy Cream Sauce. Verified via Add-to-Cart gate.</v>
      </c>
      <c r="F46" s="6" t="n">
        <f aca="false">VLOOKUP(C46,'Meal Library'!$A$2:$I$237,4,FALSE())</f>
        <v>770</v>
      </c>
      <c r="G46" s="6" t="n">
        <f aca="false">VLOOKUP(C46,'Meal Library'!$A$2:$I$237,5,FALSE())</f>
        <v>44</v>
      </c>
      <c r="H46" s="6" t="n">
        <f aca="false">VLOOKUP(C46,'Meal Library'!$A$2:$I$237,6,FALSE())</f>
        <v>62</v>
      </c>
      <c r="I46" s="6" t="n">
        <f aca="false">VLOOKUP(C46,'Meal Library'!$A$2:$I$237,7,FALSE())</f>
        <v>37</v>
      </c>
    </row>
    <row r="47" customFormat="false" ht="23.85" hidden="false" customHeight="false" outlineLevel="0" collapsed="false">
      <c r="A47" s="7"/>
      <c r="B47" s="7" t="s">
        <v>782</v>
      </c>
      <c r="C47" s="6" t="n">
        <v>69</v>
      </c>
      <c r="D47" s="7" t="str">
        <f aca="false">VLOOKUP(C47,'Meal Library'!$A$2:$I$237,2,FALSE())</f>
        <v>Breakfast Burrito</v>
      </c>
      <c r="E47" s="7" t="str">
        <f aca="false">VLOOKUP(C47,'Meal Library'!$A$2:$I$237,9,FALSE())</f>
        <v>Breakfast Burrito + 2 tbsp Red Bell Pepper Sauce. Verified via Add-to-Cart gate.</v>
      </c>
      <c r="F47" s="6" t="n">
        <f aca="false">VLOOKUP(C47,'Meal Library'!$A$2:$I$237,4,FALSE())</f>
        <v>780</v>
      </c>
      <c r="G47" s="6" t="n">
        <f aca="false">VLOOKUP(C47,'Meal Library'!$A$2:$I$237,5,FALSE())</f>
        <v>31</v>
      </c>
      <c r="H47" s="6" t="n">
        <f aca="false">VLOOKUP(C47,'Meal Library'!$A$2:$I$237,6,FALSE())</f>
        <v>76</v>
      </c>
      <c r="I47" s="6" t="n">
        <f aca="false">VLOOKUP(C47,'Meal Library'!$A$2:$I$237,7,FALSE())</f>
        <v>38</v>
      </c>
    </row>
    <row r="48" customFormat="false" ht="23.85" hidden="false" customHeight="false" outlineLevel="0" collapsed="false">
      <c r="A48" s="7"/>
      <c r="B48" s="7" t="s">
        <v>783</v>
      </c>
      <c r="C48" s="6" t="n">
        <v>22</v>
      </c>
      <c r="D48" s="7" t="str">
        <f aca="false">VLOOKUP(C48,'Meal Library'!$A$2:$I$237,2,FALSE())</f>
        <v>Mongolian Beef</v>
      </c>
      <c r="E48" s="7" t="str">
        <f aca="false">VLOOKUP(C48,'Meal Library'!$A$2:$I$237,9,FALSE())</f>
        <v>6 oz Mongolian Beef + 6 oz White Rice (rice sold by oz). Verified via Add-to-Cart gate.</v>
      </c>
      <c r="F48" s="6" t="n">
        <f aca="false">VLOOKUP(C48,'Meal Library'!$A$2:$I$237,4,FALSE())</f>
        <v>720</v>
      </c>
      <c r="G48" s="6" t="n">
        <f aca="false">VLOOKUP(C48,'Meal Library'!$A$2:$I$237,5,FALSE())</f>
        <v>53</v>
      </c>
      <c r="H48" s="6" t="n">
        <f aca="false">VLOOKUP(C48,'Meal Library'!$A$2:$I$237,6,FALSE())</f>
        <v>65</v>
      </c>
      <c r="I48" s="6" t="n">
        <f aca="false">VLOOKUP(C48,'Meal Library'!$A$2:$I$237,7,FALSE())</f>
        <v>26</v>
      </c>
    </row>
    <row r="49" customFormat="false" ht="23.85" hidden="false" customHeight="false" outlineLevel="0" collapsed="false">
      <c r="A49" s="7"/>
      <c r="B49" s="7" t="s">
        <v>784</v>
      </c>
      <c r="C49" s="6" t="n">
        <v>230</v>
      </c>
      <c r="D49" s="7" t="str">
        <f aca="false">VLOOKUP(C49,'Meal Library'!$A$2:$I$237,2,FALSE())</f>
        <v>Banana (1 piece)</v>
      </c>
      <c r="E49" s="7" t="str">
        <f aca="false">VLOOKUP(C49,'Meal Library'!$A$2:$I$237,9,FALSE())</f>
        <v>1 Banana from the Fruits menu. Verified via Add-to-Cart gate at localfoodz.co/menu/fruits.</v>
      </c>
      <c r="F49" s="6" t="n">
        <f aca="false">VLOOKUP(C49,'Meal Library'!$A$2:$I$237,4,FALSE())</f>
        <v>110</v>
      </c>
      <c r="G49" s="6" t="n">
        <f aca="false">VLOOKUP(C49,'Meal Library'!$A$2:$I$237,5,FALSE())</f>
        <v>1</v>
      </c>
      <c r="H49" s="6" t="n">
        <f aca="false">VLOOKUP(C49,'Meal Library'!$A$2:$I$237,6,FALSE())</f>
        <v>27</v>
      </c>
      <c r="I49" s="6" t="n">
        <f aca="false">VLOOKUP(C49,'Meal Library'!$A$2:$I$237,7,FALSE())</f>
        <v>0</v>
      </c>
    </row>
    <row r="50" customFormat="false" ht="23.85" hidden="false" customHeight="false" outlineLevel="0" collapsed="false">
      <c r="A50" s="7"/>
      <c r="B50" s="7" t="s">
        <v>785</v>
      </c>
      <c r="C50" s="6" t="n">
        <v>231</v>
      </c>
      <c r="D50" s="7" t="str">
        <f aca="false">VLOOKUP(C50,'Meal Library'!$A$2:$I$237,2,FALSE())</f>
        <v>Apple (1 cup)</v>
      </c>
      <c r="E50" s="7" t="str">
        <f aca="false">VLOOKUP(C50,'Meal Library'!$A$2:$I$237,9,FALSE())</f>
        <v>1 Cup sliced Apple from the Fruits menu. Verified via Add-to-Cart gate at localfoodz.co/menu/fruits.</v>
      </c>
      <c r="F50" s="6" t="n">
        <f aca="false">VLOOKUP(C50,'Meal Library'!$A$2:$I$237,4,FALSE())</f>
        <v>90</v>
      </c>
      <c r="G50" s="6" t="n">
        <f aca="false">VLOOKUP(C50,'Meal Library'!$A$2:$I$237,5,FALSE())</f>
        <v>0</v>
      </c>
      <c r="H50" s="6" t="n">
        <f aca="false">VLOOKUP(C50,'Meal Library'!$A$2:$I$237,6,FALSE())</f>
        <v>25</v>
      </c>
      <c r="I50" s="6" t="n">
        <f aca="false">VLOOKUP(C50,'Meal Library'!$A$2:$I$237,7,FALSE())</f>
        <v>0</v>
      </c>
    </row>
    <row r="51" customFormat="false" ht="23.85" hidden="false" customHeight="false" outlineLevel="0" collapsed="false">
      <c r="A51" s="7"/>
      <c r="B51" s="7" t="s">
        <v>786</v>
      </c>
      <c r="C51" s="6" t="n">
        <v>8004</v>
      </c>
      <c r="D51" s="7" t="str">
        <f aca="false">VLOOKUP(C51,'Meal Library'!$A$2:$I$237,2,FALSE())</f>
        <v>Custom LF Combo: 4 oz Smoked Paprika Chicken Thigh + 4 oz White Rice</v>
      </c>
      <c r="E51" s="7" t="str">
        <f aca="false">VLOOKUP(C51,'Meal Library'!$A$2:$I$237,9,FALSE())</f>
        <v>4 oz Smoked Paprika Chicken Thigh + 4 oz White Rice  (build via Customized Meals on localfoodz.co)</v>
      </c>
      <c r="F51" s="6" t="n">
        <f aca="false">VLOOKUP(C51,'Meal Library'!$A$2:$I$237,4,FALSE())</f>
        <v>360</v>
      </c>
      <c r="G51" s="6" t="n">
        <f aca="false">VLOOKUP(C51,'Meal Library'!$A$2:$I$237,5,FALSE())</f>
        <v>32</v>
      </c>
      <c r="H51" s="6" t="n">
        <f aca="false">VLOOKUP(C51,'Meal Library'!$A$2:$I$237,6,FALSE())</f>
        <v>34</v>
      </c>
      <c r="I51" s="6" t="n">
        <f aca="false">VLOOKUP(C51,'Meal Library'!$A$2:$I$237,7,FALSE())</f>
        <v>9</v>
      </c>
    </row>
    <row r="52" customFormat="false" ht="23.85" hidden="false" customHeight="false" outlineLevel="0" collapsed="false">
      <c r="A52" s="7"/>
      <c r="B52" s="7" t="s">
        <v>787</v>
      </c>
      <c r="C52" s="6" t="n">
        <v>8005</v>
      </c>
      <c r="D52" s="7" t="str">
        <f aca="false">VLOOKUP(C52,'Meal Library'!$A$2:$I$237,2,FALSE())</f>
        <v>Custom LF Combo: 8 oz Teriyaki Chicken Breast + 4 oz Roasted Herb Potatoes</v>
      </c>
      <c r="E52" s="7" t="str">
        <f aca="false">VLOOKUP(C52,'Meal Library'!$A$2:$I$237,9,FALSE())</f>
        <v>8 oz Teriyaki Chicken Breast + 4 oz Roasted Herb Potatoes  (build via Customized Meals on localfoodz.co)</v>
      </c>
      <c r="F52" s="6" t="n">
        <f aca="false">VLOOKUP(C52,'Meal Library'!$A$2:$I$237,4,FALSE())</f>
        <v>480</v>
      </c>
      <c r="G52" s="6" t="n">
        <f aca="false">VLOOKUP(C52,'Meal Library'!$A$2:$I$237,5,FALSE())</f>
        <v>73</v>
      </c>
      <c r="H52" s="6" t="n">
        <f aca="false">VLOOKUP(C52,'Meal Library'!$A$2:$I$237,6,FALSE())</f>
        <v>31</v>
      </c>
      <c r="I52" s="6" t="n">
        <f aca="false">VLOOKUP(C52,'Meal Library'!$A$2:$I$237,7,FALSE())</f>
        <v>7</v>
      </c>
    </row>
    <row r="53" customFormat="false" ht="15" hidden="false" customHeight="false" outlineLevel="0" collapsed="false">
      <c r="A53" s="7"/>
      <c r="B53" s="7" t="s">
        <v>788</v>
      </c>
      <c r="C53" s="6" t="n">
        <v>606</v>
      </c>
      <c r="D53" s="7" t="str">
        <f aca="false">VLOOKUP(C53,'Meal Library'!$A$2:$I$237,2,FALSE())</f>
        <v>CM Sousvide Chicken Breast (4oz)</v>
      </c>
      <c r="E53" s="7" t="str">
        <f aca="false">VLOOKUP(C53,'Meal Library'!$A$2:$I$237,9,FALSE())</f>
        <v>4 oz Sousvide Chicken Breast from Customized Meals</v>
      </c>
      <c r="F53" s="6" t="n">
        <f aca="false">VLOOKUP(C53,'Meal Library'!$A$2:$I$237,4,FALSE())</f>
        <v>170</v>
      </c>
      <c r="G53" s="6" t="n">
        <f aca="false">VLOOKUP(C53,'Meal Library'!$A$2:$I$237,5,FALSE())</f>
        <v>35</v>
      </c>
      <c r="H53" s="6" t="n">
        <f aca="false">VLOOKUP(C53,'Meal Library'!$A$2:$I$237,6,FALSE())</f>
        <v>1</v>
      </c>
      <c r="I53" s="6" t="n">
        <f aca="false">VLOOKUP(C53,'Meal Library'!$A$2:$I$237,7,FALSE())</f>
        <v>3.5</v>
      </c>
    </row>
    <row r="54" customFormat="false" ht="15" hidden="false" customHeight="false" outlineLevel="0" collapsed="false">
      <c r="A54" s="10" t="s">
        <v>794</v>
      </c>
      <c r="B54" s="10" t="s">
        <v>789</v>
      </c>
      <c r="C54" s="10"/>
      <c r="D54" s="10"/>
      <c r="E54" s="10"/>
      <c r="F54" s="10" t="n">
        <f aca="false">SUM(F46:F53)</f>
        <v>3480</v>
      </c>
      <c r="G54" s="10" t="n">
        <f aca="false">SUM(G46:G53)</f>
        <v>269</v>
      </c>
      <c r="H54" s="10" t="n">
        <f aca="false">SUM(H46:H53)</f>
        <v>321</v>
      </c>
      <c r="I54" s="10" t="n">
        <f aca="false">SUM(I46:I53)</f>
        <v>120.5</v>
      </c>
    </row>
    <row r="56" customFormat="false" ht="23.85" hidden="false" customHeight="false" outlineLevel="0" collapsed="false">
      <c r="A56" s="7" t="s">
        <v>795</v>
      </c>
      <c r="B56" s="7" t="s">
        <v>781</v>
      </c>
      <c r="C56" s="6" t="n">
        <v>69</v>
      </c>
      <c r="D56" s="7" t="str">
        <f aca="false">VLOOKUP(C56,'Meal Library'!$A$2:$I$237,2,FALSE())</f>
        <v>Breakfast Burrito</v>
      </c>
      <c r="E56" s="7" t="str">
        <f aca="false">VLOOKUP(C56,'Meal Library'!$A$2:$I$237,9,FALSE())</f>
        <v>Breakfast Burrito + 2 tbsp Red Bell Pepper Sauce. Verified via Add-to-Cart gate.</v>
      </c>
      <c r="F56" s="6" t="n">
        <f aca="false">VLOOKUP(C56,'Meal Library'!$A$2:$I$237,4,FALSE())</f>
        <v>780</v>
      </c>
      <c r="G56" s="6" t="n">
        <f aca="false">VLOOKUP(C56,'Meal Library'!$A$2:$I$237,5,FALSE())</f>
        <v>31</v>
      </c>
      <c r="H56" s="6" t="n">
        <f aca="false">VLOOKUP(C56,'Meal Library'!$A$2:$I$237,6,FALSE())</f>
        <v>76</v>
      </c>
      <c r="I56" s="6" t="n">
        <f aca="false">VLOOKUP(C56,'Meal Library'!$A$2:$I$237,7,FALSE())</f>
        <v>38</v>
      </c>
    </row>
    <row r="57" customFormat="false" ht="23.85" hidden="false" customHeight="false" outlineLevel="0" collapsed="false">
      <c r="A57" s="7"/>
      <c r="B57" s="7" t="s">
        <v>782</v>
      </c>
      <c r="C57" s="6" t="n">
        <v>22</v>
      </c>
      <c r="D57" s="7" t="str">
        <f aca="false">VLOOKUP(C57,'Meal Library'!$A$2:$I$237,2,FALSE())</f>
        <v>Mongolian Beef</v>
      </c>
      <c r="E57" s="7" t="str">
        <f aca="false">VLOOKUP(C57,'Meal Library'!$A$2:$I$237,9,FALSE())</f>
        <v>6 oz Mongolian Beef + 6 oz White Rice (rice sold by oz). Verified via Add-to-Cart gate.</v>
      </c>
      <c r="F57" s="6" t="n">
        <f aca="false">VLOOKUP(C57,'Meal Library'!$A$2:$I$237,4,FALSE())</f>
        <v>720</v>
      </c>
      <c r="G57" s="6" t="n">
        <f aca="false">VLOOKUP(C57,'Meal Library'!$A$2:$I$237,5,FALSE())</f>
        <v>53</v>
      </c>
      <c r="H57" s="6" t="n">
        <f aca="false">VLOOKUP(C57,'Meal Library'!$A$2:$I$237,6,FALSE())</f>
        <v>65</v>
      </c>
      <c r="I57" s="6" t="n">
        <f aca="false">VLOOKUP(C57,'Meal Library'!$A$2:$I$237,7,FALSE())</f>
        <v>26</v>
      </c>
    </row>
    <row r="58" customFormat="false" ht="35.05" hidden="false" customHeight="false" outlineLevel="0" collapsed="false">
      <c r="A58" s="7"/>
      <c r="B58" s="7" t="s">
        <v>783</v>
      </c>
      <c r="C58" s="6" t="n">
        <v>31</v>
      </c>
      <c r="D58" s="7" t="str">
        <f aca="false">VLOOKUP(C58,'Meal Library'!$A$2:$I$237,2,FALSE())</f>
        <v>Roasted Pork w/ Cauliflower Grits</v>
      </c>
      <c r="E58" s="7" t="str">
        <f aca="false">VLOOKUP(C58,'Meal Library'!$A$2:$I$237,9,FALSE())</f>
        <v>6 oz Roasted Pork Loin + 4 oz Lemon Pepper Broccoli &amp; Carrots + 1 cup Cauliflower Rice Grits + .5 oz Garlic Herb Butter. Verified via Add-to-Cart gate.</v>
      </c>
      <c r="F58" s="6" t="n">
        <f aca="false">VLOOKUP(C58,'Meal Library'!$A$2:$I$237,4,FALSE())</f>
        <v>750</v>
      </c>
      <c r="G58" s="6" t="n">
        <f aca="false">VLOOKUP(C58,'Meal Library'!$A$2:$I$237,5,FALSE())</f>
        <v>68</v>
      </c>
      <c r="H58" s="6" t="n">
        <f aca="false">VLOOKUP(C58,'Meal Library'!$A$2:$I$237,6,FALSE())</f>
        <v>37</v>
      </c>
      <c r="I58" s="6" t="n">
        <f aca="false">VLOOKUP(C58,'Meal Library'!$A$2:$I$237,7,FALSE())</f>
        <v>38</v>
      </c>
    </row>
    <row r="59" customFormat="false" ht="23.85" hidden="false" customHeight="false" outlineLevel="0" collapsed="false">
      <c r="A59" s="7"/>
      <c r="B59" s="7" t="s">
        <v>784</v>
      </c>
      <c r="C59" s="6" t="n">
        <v>232</v>
      </c>
      <c r="D59" s="7" t="str">
        <f aca="false">VLOOKUP(C59,'Meal Library'!$A$2:$I$237,2,FALSE())</f>
        <v>Orange (1 cup)</v>
      </c>
      <c r="E59" s="7" t="str">
        <f aca="false">VLOOKUP(C59,'Meal Library'!$A$2:$I$237,9,FALSE())</f>
        <v>1 Cup Orange segments from the Fruits menu. Verified via Add-to-Cart gate at localfoodz.co/menu/fruits.</v>
      </c>
      <c r="F59" s="6" t="n">
        <f aca="false">VLOOKUP(C59,'Meal Library'!$A$2:$I$237,4,FALSE())</f>
        <v>70</v>
      </c>
      <c r="G59" s="6" t="n">
        <f aca="false">VLOOKUP(C59,'Meal Library'!$A$2:$I$237,5,FALSE())</f>
        <v>1</v>
      </c>
      <c r="H59" s="6" t="n">
        <f aca="false">VLOOKUP(C59,'Meal Library'!$A$2:$I$237,6,FALSE())</f>
        <v>17</v>
      </c>
      <c r="I59" s="6" t="n">
        <f aca="false">VLOOKUP(C59,'Meal Library'!$A$2:$I$237,7,FALSE())</f>
        <v>0</v>
      </c>
    </row>
    <row r="60" customFormat="false" ht="23.85" hidden="false" customHeight="false" outlineLevel="0" collapsed="false">
      <c r="A60" s="7"/>
      <c r="B60" s="7" t="s">
        <v>785</v>
      </c>
      <c r="C60" s="6" t="n">
        <v>230</v>
      </c>
      <c r="D60" s="7" t="str">
        <f aca="false">VLOOKUP(C60,'Meal Library'!$A$2:$I$237,2,FALSE())</f>
        <v>Banana (1 piece)</v>
      </c>
      <c r="E60" s="7" t="str">
        <f aca="false">VLOOKUP(C60,'Meal Library'!$A$2:$I$237,9,FALSE())</f>
        <v>1 Banana from the Fruits menu. Verified via Add-to-Cart gate at localfoodz.co/menu/fruits.</v>
      </c>
      <c r="F60" s="6" t="n">
        <f aca="false">VLOOKUP(C60,'Meal Library'!$A$2:$I$237,4,FALSE())</f>
        <v>110</v>
      </c>
      <c r="G60" s="6" t="n">
        <f aca="false">VLOOKUP(C60,'Meal Library'!$A$2:$I$237,5,FALSE())</f>
        <v>1</v>
      </c>
      <c r="H60" s="6" t="n">
        <f aca="false">VLOOKUP(C60,'Meal Library'!$A$2:$I$237,6,FALSE())</f>
        <v>27</v>
      </c>
      <c r="I60" s="6" t="n">
        <f aca="false">VLOOKUP(C60,'Meal Library'!$A$2:$I$237,7,FALSE())</f>
        <v>0</v>
      </c>
    </row>
    <row r="61" customFormat="false" ht="23.85" hidden="false" customHeight="false" outlineLevel="0" collapsed="false">
      <c r="A61" s="7"/>
      <c r="B61" s="7" t="s">
        <v>786</v>
      </c>
      <c r="C61" s="6" t="n">
        <v>8006</v>
      </c>
      <c r="D61" s="7" t="str">
        <f aca="false">VLOOKUP(C61,'Meal Library'!$A$2:$I$237,2,FALSE())</f>
        <v>Custom LF Combo: 4 oz Teriyaki Chicken Breast + 4 oz Brown Rice</v>
      </c>
      <c r="E61" s="7" t="str">
        <f aca="false">VLOOKUP(C61,'Meal Library'!$A$2:$I$237,9,FALSE())</f>
        <v>4 oz Teriyaki Chicken Breast + 4 oz Brown Rice  (build via Customized Meals on localfoodz.co)</v>
      </c>
      <c r="F61" s="6" t="n">
        <f aca="false">VLOOKUP(C61,'Meal Library'!$A$2:$I$237,4,FALSE())</f>
        <v>320</v>
      </c>
      <c r="G61" s="6" t="n">
        <f aca="false">VLOOKUP(C61,'Meal Library'!$A$2:$I$237,5,FALSE())</f>
        <v>38</v>
      </c>
      <c r="H61" s="6" t="n">
        <f aca="false">VLOOKUP(C61,'Meal Library'!$A$2:$I$237,6,FALSE())</f>
        <v>31</v>
      </c>
      <c r="I61" s="6" t="n">
        <f aca="false">VLOOKUP(C61,'Meal Library'!$A$2:$I$237,7,FALSE())</f>
        <v>4.5</v>
      </c>
    </row>
    <row r="62" customFormat="false" ht="23.85" hidden="false" customHeight="false" outlineLevel="0" collapsed="false">
      <c r="A62" s="7"/>
      <c r="B62" s="7" t="s">
        <v>787</v>
      </c>
      <c r="C62" s="6" t="n">
        <v>8007</v>
      </c>
      <c r="D62" s="7" t="str">
        <f aca="false">VLOOKUP(C62,'Meal Library'!$A$2:$I$237,2,FALSE())</f>
        <v>Custom LF Combo: 8 oz Chicken Tikka + 4 oz Roasted Herb Potatoes</v>
      </c>
      <c r="E62" s="7" t="str">
        <f aca="false">VLOOKUP(C62,'Meal Library'!$A$2:$I$237,9,FALSE())</f>
        <v>8 oz Chicken Tikka + 4 oz Roasted Herb Potatoes  (build via Customized Meals on localfoodz.co)</v>
      </c>
      <c r="F62" s="6" t="n">
        <f aca="false">VLOOKUP(C62,'Meal Library'!$A$2:$I$237,4,FALSE())</f>
        <v>560</v>
      </c>
      <c r="G62" s="6" t="n">
        <f aca="false">VLOOKUP(C62,'Meal Library'!$A$2:$I$237,5,FALSE())</f>
        <v>75</v>
      </c>
      <c r="H62" s="6" t="n">
        <f aca="false">VLOOKUP(C62,'Meal Library'!$A$2:$I$237,6,FALSE())</f>
        <v>35</v>
      </c>
      <c r="I62" s="6" t="n">
        <f aca="false">VLOOKUP(C62,'Meal Library'!$A$2:$I$237,7,FALSE())</f>
        <v>16</v>
      </c>
    </row>
    <row r="63" customFormat="false" ht="23.85" hidden="false" customHeight="false" outlineLevel="0" collapsed="false">
      <c r="A63" s="7"/>
      <c r="B63" s="7" t="s">
        <v>788</v>
      </c>
      <c r="C63" s="6" t="n">
        <v>8008</v>
      </c>
      <c r="D63" s="7" t="str">
        <f aca="false">VLOOKUP(C63,'Meal Library'!$A$2:$I$237,2,FALSE())</f>
        <v>Custom LF Combo: 4 oz Roasted Herb Potatoes + 4 oz Fajita Veg Mix</v>
      </c>
      <c r="E63" s="7" t="str">
        <f aca="false">VLOOKUP(C63,'Meal Library'!$A$2:$I$237,9,FALSE())</f>
        <v>4 oz Roasted Herb Potatoes + 4 oz Fajita Veg Mix  (build via Customized Meals on localfoodz.co)</v>
      </c>
      <c r="F63" s="6" t="n">
        <f aca="false">VLOOKUP(C63,'Meal Library'!$A$2:$I$237,4,FALSE())</f>
        <v>180</v>
      </c>
      <c r="G63" s="6" t="n">
        <f aca="false">VLOOKUP(C63,'Meal Library'!$A$2:$I$237,5,FALSE())</f>
        <v>5</v>
      </c>
      <c r="H63" s="6" t="n">
        <f aca="false">VLOOKUP(C63,'Meal Library'!$A$2:$I$237,6,FALSE())</f>
        <v>36</v>
      </c>
      <c r="I63" s="6" t="n">
        <f aca="false">VLOOKUP(C63,'Meal Library'!$A$2:$I$237,7,FALSE())</f>
        <v>3</v>
      </c>
    </row>
    <row r="64" customFormat="false" ht="15" hidden="false" customHeight="false" outlineLevel="0" collapsed="false">
      <c r="A64" s="10" t="s">
        <v>795</v>
      </c>
      <c r="B64" s="10" t="s">
        <v>789</v>
      </c>
      <c r="C64" s="10"/>
      <c r="D64" s="10"/>
      <c r="E64" s="10"/>
      <c r="F64" s="10" t="n">
        <f aca="false">SUM(F56:F63)</f>
        <v>3490</v>
      </c>
      <c r="G64" s="10" t="n">
        <f aca="false">SUM(G56:G63)</f>
        <v>272</v>
      </c>
      <c r="H64" s="10" t="n">
        <f aca="false">SUM(H56:H63)</f>
        <v>324</v>
      </c>
      <c r="I64" s="10" t="n">
        <f aca="false">SUM(I56:I63)</f>
        <v>125.5</v>
      </c>
    </row>
    <row r="66" customFormat="false" ht="35.05" hidden="false" customHeight="false" outlineLevel="0" collapsed="false">
      <c r="A66" s="7" t="s">
        <v>796</v>
      </c>
      <c r="B66" s="7" t="s">
        <v>781</v>
      </c>
      <c r="C66" s="6" t="n">
        <v>127</v>
      </c>
      <c r="D66" s="7" t="str">
        <f aca="false">VLOOKUP(C66,'Meal Library'!$A$2:$I$237,2,FALSE())</f>
        <v>Bulgogi w/ Cheesy Cauliflower Grits</v>
      </c>
      <c r="E66" s="7" t="str">
        <f aca="false">VLOOKUP(C66,'Meal Library'!$A$2:$I$237,9,FALSE())</f>
        <v>6 oz Bulgogi Beef + 1 cup Creamy Cauliflower Rice Grits + 6 oz Lemon Pepper Broccoli &amp; Carrots + 1 coin Garlic Butter. Verified via Add-to-Cart gate.</v>
      </c>
      <c r="F66" s="6" t="n">
        <f aca="false">VLOOKUP(C66,'Meal Library'!$A$2:$I$237,4,FALSE())</f>
        <v>910</v>
      </c>
      <c r="G66" s="6" t="n">
        <f aca="false">VLOOKUP(C66,'Meal Library'!$A$2:$I$237,5,FALSE())</f>
        <v>51</v>
      </c>
      <c r="H66" s="6" t="n">
        <f aca="false">VLOOKUP(C66,'Meal Library'!$A$2:$I$237,6,FALSE())</f>
        <v>65</v>
      </c>
      <c r="I66" s="6" t="n">
        <f aca="false">VLOOKUP(C66,'Meal Library'!$A$2:$I$237,7,FALSE())</f>
        <v>54</v>
      </c>
    </row>
    <row r="67" customFormat="false" ht="35.05" hidden="false" customHeight="false" outlineLevel="0" collapsed="false">
      <c r="A67" s="7"/>
      <c r="B67" s="7" t="s">
        <v>782</v>
      </c>
      <c r="C67" s="6" t="n">
        <v>31</v>
      </c>
      <c r="D67" s="7" t="str">
        <f aca="false">VLOOKUP(C67,'Meal Library'!$A$2:$I$237,2,FALSE())</f>
        <v>Roasted Pork w/ Cauliflower Grits</v>
      </c>
      <c r="E67" s="7" t="str">
        <f aca="false">VLOOKUP(C67,'Meal Library'!$A$2:$I$237,9,FALSE())</f>
        <v>6 oz Roasted Pork Loin + 4 oz Lemon Pepper Broccoli &amp; Carrots + 1 cup Cauliflower Rice Grits + .5 oz Garlic Herb Butter. Verified via Add-to-Cart gate.</v>
      </c>
      <c r="F67" s="6" t="n">
        <f aca="false">VLOOKUP(C67,'Meal Library'!$A$2:$I$237,4,FALSE())</f>
        <v>750</v>
      </c>
      <c r="G67" s="6" t="n">
        <f aca="false">VLOOKUP(C67,'Meal Library'!$A$2:$I$237,5,FALSE())</f>
        <v>68</v>
      </c>
      <c r="H67" s="6" t="n">
        <f aca="false">VLOOKUP(C67,'Meal Library'!$A$2:$I$237,6,FALSE())</f>
        <v>37</v>
      </c>
      <c r="I67" s="6" t="n">
        <f aca="false">VLOOKUP(C67,'Meal Library'!$A$2:$I$237,7,FALSE())</f>
        <v>38</v>
      </c>
    </row>
    <row r="68" customFormat="false" ht="35.05" hidden="false" customHeight="false" outlineLevel="0" collapsed="false">
      <c r="A68" s="7"/>
      <c r="B68" s="7" t="s">
        <v>783</v>
      </c>
      <c r="C68" s="6" t="n">
        <v>128</v>
      </c>
      <c r="D68" s="7" t="str">
        <f aca="false">VLOOKUP(C68,'Meal Library'!$A$2:$I$237,2,FALSE())</f>
        <v>Build-Your-Own Pasta Bowl</v>
      </c>
      <c r="E68" s="7" t="str">
        <f aca="false">VLOOKUP(C68,'Meal Library'!$A$2:$I$237,9,FALSE())</f>
        <v>6 oz Smoked Paprika Chicken Breast + 6 oz Whole Wheat Penne Pasta + 6 oz Broccoli + 4 tbsp Red Bell Pepper Sauce + 2 tbsp Cheddar. Verified via Add-to-Cart gate.</v>
      </c>
      <c r="F68" s="6" t="n">
        <f aca="false">VLOOKUP(C68,'Meal Library'!$A$2:$I$237,4,FALSE())</f>
        <v>650</v>
      </c>
      <c r="G68" s="6" t="n">
        <f aca="false">VLOOKUP(C68,'Meal Library'!$A$2:$I$237,5,FALSE())</f>
        <v>69</v>
      </c>
      <c r="H68" s="6" t="n">
        <f aca="false">VLOOKUP(C68,'Meal Library'!$A$2:$I$237,6,FALSE())</f>
        <v>68</v>
      </c>
      <c r="I68" s="6" t="n">
        <f aca="false">VLOOKUP(C68,'Meal Library'!$A$2:$I$237,7,FALSE())</f>
        <v>16</v>
      </c>
    </row>
    <row r="69" customFormat="false" ht="23.85" hidden="false" customHeight="false" outlineLevel="0" collapsed="false">
      <c r="A69" s="7"/>
      <c r="B69" s="7" t="s">
        <v>784</v>
      </c>
      <c r="C69" s="6" t="n">
        <v>232</v>
      </c>
      <c r="D69" s="7" t="str">
        <f aca="false">VLOOKUP(C69,'Meal Library'!$A$2:$I$237,2,FALSE())</f>
        <v>Orange (1 cup)</v>
      </c>
      <c r="E69" s="7" t="str">
        <f aca="false">VLOOKUP(C69,'Meal Library'!$A$2:$I$237,9,FALSE())</f>
        <v>1 Cup Orange segments from the Fruits menu. Verified via Add-to-Cart gate at localfoodz.co/menu/fruits.</v>
      </c>
      <c r="F69" s="6" t="n">
        <f aca="false">VLOOKUP(C69,'Meal Library'!$A$2:$I$237,4,FALSE())</f>
        <v>70</v>
      </c>
      <c r="G69" s="6" t="n">
        <f aca="false">VLOOKUP(C69,'Meal Library'!$A$2:$I$237,5,FALSE())</f>
        <v>1</v>
      </c>
      <c r="H69" s="6" t="n">
        <f aca="false">VLOOKUP(C69,'Meal Library'!$A$2:$I$237,6,FALSE())</f>
        <v>17</v>
      </c>
      <c r="I69" s="6" t="n">
        <f aca="false">VLOOKUP(C69,'Meal Library'!$A$2:$I$237,7,FALSE())</f>
        <v>0</v>
      </c>
    </row>
    <row r="70" customFormat="false" ht="23.85" hidden="false" customHeight="false" outlineLevel="0" collapsed="false">
      <c r="A70" s="7"/>
      <c r="B70" s="7" t="s">
        <v>785</v>
      </c>
      <c r="C70" s="6" t="n">
        <v>231</v>
      </c>
      <c r="D70" s="7" t="str">
        <f aca="false">VLOOKUP(C70,'Meal Library'!$A$2:$I$237,2,FALSE())</f>
        <v>Apple (1 cup)</v>
      </c>
      <c r="E70" s="7" t="str">
        <f aca="false">VLOOKUP(C70,'Meal Library'!$A$2:$I$237,9,FALSE())</f>
        <v>1 Cup sliced Apple from the Fruits menu. Verified via Add-to-Cart gate at localfoodz.co/menu/fruits.</v>
      </c>
      <c r="F70" s="6" t="n">
        <f aca="false">VLOOKUP(C70,'Meal Library'!$A$2:$I$237,4,FALSE())</f>
        <v>90</v>
      </c>
      <c r="G70" s="6" t="n">
        <f aca="false">VLOOKUP(C70,'Meal Library'!$A$2:$I$237,5,FALSE())</f>
        <v>0</v>
      </c>
      <c r="H70" s="6" t="n">
        <f aca="false">VLOOKUP(C70,'Meal Library'!$A$2:$I$237,6,FALSE())</f>
        <v>25</v>
      </c>
      <c r="I70" s="6" t="n">
        <f aca="false">VLOOKUP(C70,'Meal Library'!$A$2:$I$237,7,FALSE())</f>
        <v>0</v>
      </c>
    </row>
    <row r="71" customFormat="false" ht="23.85" hidden="false" customHeight="false" outlineLevel="0" collapsed="false">
      <c r="A71" s="7"/>
      <c r="B71" s="7" t="s">
        <v>786</v>
      </c>
      <c r="C71" s="6" t="n">
        <v>8006</v>
      </c>
      <c r="D71" s="7" t="str">
        <f aca="false">VLOOKUP(C71,'Meal Library'!$A$2:$I$237,2,FALSE())</f>
        <v>Custom LF Combo: 4 oz Teriyaki Chicken Breast + 4 oz Brown Rice</v>
      </c>
      <c r="E71" s="7" t="str">
        <f aca="false">VLOOKUP(C71,'Meal Library'!$A$2:$I$237,9,FALSE())</f>
        <v>4 oz Teriyaki Chicken Breast + 4 oz Brown Rice  (build via Customized Meals on localfoodz.co)</v>
      </c>
      <c r="F71" s="6" t="n">
        <f aca="false">VLOOKUP(C71,'Meal Library'!$A$2:$I$237,4,FALSE())</f>
        <v>320</v>
      </c>
      <c r="G71" s="6" t="n">
        <f aca="false">VLOOKUP(C71,'Meal Library'!$A$2:$I$237,5,FALSE())</f>
        <v>38</v>
      </c>
      <c r="H71" s="6" t="n">
        <f aca="false">VLOOKUP(C71,'Meal Library'!$A$2:$I$237,6,FALSE())</f>
        <v>31</v>
      </c>
      <c r="I71" s="6" t="n">
        <f aca="false">VLOOKUP(C71,'Meal Library'!$A$2:$I$237,7,FALSE())</f>
        <v>4.5</v>
      </c>
    </row>
    <row r="72" customFormat="false" ht="23.85" hidden="false" customHeight="false" outlineLevel="0" collapsed="false">
      <c r="A72" s="7"/>
      <c r="B72" s="7" t="s">
        <v>787</v>
      </c>
      <c r="C72" s="6" t="n">
        <v>8009</v>
      </c>
      <c r="D72" s="7" t="str">
        <f aca="false">VLOOKUP(C72,'Meal Library'!$A$2:$I$237,2,FALSE())</f>
        <v>Custom LF Combo: 4 oz Chicken Tikka + 8 oz Spanish Rice</v>
      </c>
      <c r="E72" s="7" t="str">
        <f aca="false">VLOOKUP(C72,'Meal Library'!$A$2:$I$237,9,FALSE())</f>
        <v>4 oz Chicken Tikka + 8 oz Spanish Rice  (build via Customized Meals on localfoodz.co)</v>
      </c>
      <c r="F72" s="6" t="n">
        <f aca="false">VLOOKUP(C72,'Meal Library'!$A$2:$I$237,4,FALSE())</f>
        <v>550</v>
      </c>
      <c r="G72" s="6" t="n">
        <f aca="false">VLOOKUP(C72,'Meal Library'!$A$2:$I$237,5,FALSE())</f>
        <v>42</v>
      </c>
      <c r="H72" s="6" t="n">
        <f aca="false">VLOOKUP(C72,'Meal Library'!$A$2:$I$237,6,FALSE())</f>
        <v>68</v>
      </c>
      <c r="I72" s="6" t="n">
        <f aca="false">VLOOKUP(C72,'Meal Library'!$A$2:$I$237,7,FALSE())</f>
        <v>13</v>
      </c>
    </row>
    <row r="73" customFormat="false" ht="15" hidden="false" customHeight="false" outlineLevel="0" collapsed="false">
      <c r="A73" s="7"/>
      <c r="B73" s="7" t="s">
        <v>788</v>
      </c>
      <c r="C73" s="6" t="n">
        <v>652</v>
      </c>
      <c r="D73" s="7" t="str">
        <f aca="false">VLOOKUP(C73,'Meal Library'!$A$2:$I$237,2,FALSE())</f>
        <v>CM Spanish Rice (4oz)</v>
      </c>
      <c r="E73" s="7" t="str">
        <f aca="false">VLOOKUP(C73,'Meal Library'!$A$2:$I$237,9,FALSE())</f>
        <v>4 oz Spanish Rice from Customized Meals</v>
      </c>
      <c r="F73" s="6" t="n">
        <f aca="false">VLOOKUP(C73,'Meal Library'!$A$2:$I$237,4,FALSE())</f>
        <v>160</v>
      </c>
      <c r="G73" s="6" t="n">
        <f aca="false">VLOOKUP(C73,'Meal Library'!$A$2:$I$237,5,FALSE())</f>
        <v>3</v>
      </c>
      <c r="H73" s="6" t="n">
        <f aca="false">VLOOKUP(C73,'Meal Library'!$A$2:$I$237,6,FALSE())</f>
        <v>31</v>
      </c>
      <c r="I73" s="6" t="n">
        <f aca="false">VLOOKUP(C73,'Meal Library'!$A$2:$I$237,7,FALSE())</f>
        <v>2.5</v>
      </c>
    </row>
    <row r="74" customFormat="false" ht="15" hidden="false" customHeight="false" outlineLevel="0" collapsed="false">
      <c r="A74" s="10" t="s">
        <v>796</v>
      </c>
      <c r="B74" s="10" t="s">
        <v>789</v>
      </c>
      <c r="C74" s="10"/>
      <c r="D74" s="10"/>
      <c r="E74" s="10"/>
      <c r="F74" s="10" t="n">
        <f aca="false">SUM(F66:F73)</f>
        <v>3500</v>
      </c>
      <c r="G74" s="10" t="n">
        <f aca="false">SUM(G66:G73)</f>
        <v>272</v>
      </c>
      <c r="H74" s="10" t="n">
        <f aca="false">SUM(H66:H73)</f>
        <v>342</v>
      </c>
      <c r="I74" s="10" t="n">
        <f aca="false">SUM(I66:I73)</f>
        <v>128</v>
      </c>
    </row>
    <row r="76" customFormat="false" ht="15" hidden="false" customHeight="false" outlineLevel="0" collapsed="false">
      <c r="A76" s="11"/>
      <c r="B76" s="11" t="s">
        <v>797</v>
      </c>
      <c r="C76" s="11"/>
      <c r="D76" s="11"/>
      <c r="E76" s="11"/>
      <c r="F76" s="11" t="n">
        <f aca="false">AVERAGE(F13,F23,F34,F44,F54,F64,F74)</f>
        <v>3451.42857142857</v>
      </c>
      <c r="G76" s="11" t="n">
        <f aca="false">AVERAGE(G13,G23,G34,G44,G54,G64,G74)</f>
        <v>262</v>
      </c>
      <c r="H76" s="11" t="n">
        <f aca="false">AVERAGE(H13,H23,H34,H44,H54,H64,H74)</f>
        <v>350</v>
      </c>
      <c r="I76" s="11" t="n">
        <f aca="false">AVERAGE(I13,I23,I34,I44,I54,I64,I74)</f>
        <v>119.357142857143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798</v>
      </c>
      <c r="C1" s="9" t="s">
        <v>799</v>
      </c>
      <c r="F1" s="9" t="s">
        <v>800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23.85" hidden="false" customHeight="false" outlineLevel="0" collapsed="false">
      <c r="A5" s="7" t="s">
        <v>780</v>
      </c>
      <c r="B5" s="7" t="s">
        <v>781</v>
      </c>
      <c r="C5" s="6" t="n">
        <v>82</v>
      </c>
      <c r="D5" s="7" t="str">
        <f aca="false">VLOOKUP(C5,'Meal Library'!$A$2:$I$237,2,FALSE())</f>
        <v>Mediterranean Pesto Pasta Salad</v>
      </c>
      <c r="E5" s="7" t="str">
        <f aca="false">VLOOKUP(C5,'Meal Library'!$A$2:$I$237,9,FALSE())</f>
        <v>6 oz Sous vide Chicken Breast + Mediterranean Pesto Pasta. Verified via Add-to-Cart gate.</v>
      </c>
      <c r="F5" s="6" t="n">
        <f aca="false">VLOOKUP(C5,'Meal Library'!$A$2:$I$237,4,FALSE())</f>
        <v>890</v>
      </c>
      <c r="G5" s="6" t="n">
        <f aca="false">VLOOKUP(C5,'Meal Library'!$A$2:$I$237,5,FALSE())</f>
        <v>72</v>
      </c>
      <c r="H5" s="6" t="n">
        <f aca="false">VLOOKUP(C5,'Meal Library'!$A$2:$I$237,6,FALSE())</f>
        <v>71</v>
      </c>
      <c r="I5" s="6" t="n">
        <f aca="false">VLOOKUP(C5,'Meal Library'!$A$2:$I$237,7,FALSE())</f>
        <v>39</v>
      </c>
    </row>
    <row r="6" customFormat="false" ht="35.05" hidden="false" customHeight="false" outlineLevel="0" collapsed="false">
      <c r="A6" s="7"/>
      <c r="B6" s="7" t="s">
        <v>782</v>
      </c>
      <c r="C6" s="6" t="n">
        <v>41</v>
      </c>
      <c r="D6" s="7" t="str">
        <f aca="false">VLOOKUP(C6,'Meal Library'!$A$2:$I$237,2,FALSE())</f>
        <v>Chicken Tikka w/ Rice and Veg</v>
      </c>
      <c r="E6" s="7" t="str">
        <f aca="false">VLOOKUP(C6,'Meal Library'!$A$2:$I$237,9,FALSE())</f>
        <v>6 oz Chicken Tikka + 6 oz White Rice + 6 oz Fajita Veg Mix + 2 tbsp Cilantro Lime Sauce. Verified via Add-to-Cart gate.</v>
      </c>
      <c r="F6" s="6" t="n">
        <f aca="false">VLOOKUP(C6,'Meal Library'!$A$2:$I$237,4,FALSE())</f>
        <v>810</v>
      </c>
      <c r="G6" s="6" t="n">
        <f aca="false">VLOOKUP(C6,'Meal Library'!$A$2:$I$237,5,FALSE())</f>
        <v>63</v>
      </c>
      <c r="H6" s="6" t="n">
        <f aca="false">VLOOKUP(C6,'Meal Library'!$A$2:$I$237,6,FALSE())</f>
        <v>77</v>
      </c>
      <c r="I6" s="6" t="n">
        <f aca="false">VLOOKUP(C6,'Meal Library'!$A$2:$I$237,7,FALSE())</f>
        <v>29</v>
      </c>
    </row>
    <row r="7" customFormat="false" ht="35.05" hidden="false" customHeight="false" outlineLevel="0" collapsed="false">
      <c r="A7" s="7"/>
      <c r="B7" s="7" t="s">
        <v>783</v>
      </c>
      <c r="C7" s="6" t="n">
        <v>78</v>
      </c>
      <c r="D7" s="7" t="str">
        <f aca="false">VLOOKUP(C7,'Meal Library'!$A$2:$I$237,2,FALSE())</f>
        <v>Oven-Baked Chicken Parmesan</v>
      </c>
      <c r="E7" s="7" t="str">
        <f aca="false">VLOOKUP(C7,'Meal Library'!$A$2:$I$237,9,FALSE())</f>
        <v>1 unit Chicken Parmesan + 3 oz Broccoli &amp; Carrots (no pasta — whole wheat breading on chicken). Verified via Add-to-Cart gate.</v>
      </c>
      <c r="F7" s="6" t="n">
        <f aca="false">VLOOKUP(C7,'Meal Library'!$A$2:$I$237,4,FALSE())</f>
        <v>780</v>
      </c>
      <c r="G7" s="6" t="n">
        <f aca="false">VLOOKUP(C7,'Meal Library'!$A$2:$I$237,5,FALSE())</f>
        <v>71</v>
      </c>
      <c r="H7" s="6" t="n">
        <f aca="false">VLOOKUP(C7,'Meal Library'!$A$2:$I$237,6,FALSE())</f>
        <v>64</v>
      </c>
      <c r="I7" s="6" t="n">
        <f aca="false">VLOOKUP(C7,'Meal Library'!$A$2:$I$237,7,FALSE())</f>
        <v>26</v>
      </c>
    </row>
    <row r="8" customFormat="false" ht="15" hidden="false" customHeight="false" outlineLevel="0" collapsed="false">
      <c r="A8" s="7"/>
      <c r="B8" s="7" t="s">
        <v>784</v>
      </c>
      <c r="C8" s="6" t="n">
        <v>97</v>
      </c>
      <c r="D8" s="7" t="str">
        <f aca="false">VLOOKUP(C8,'Meal Library'!$A$2:$I$237,2,FALSE())</f>
        <v>Veg Fritter (2)</v>
      </c>
      <c r="E8" s="7" t="str">
        <f aca="false">VLOOKUP(C8,'Meal Library'!$A$2:$I$237,9,FALSE())</f>
        <v>2 fritters, no sauce. Verified via Add-to-Cart gate.</v>
      </c>
      <c r="F8" s="6" t="n">
        <f aca="false">VLOOKUP(C8,'Meal Library'!$A$2:$I$237,4,FALSE())</f>
        <v>130</v>
      </c>
      <c r="G8" s="6" t="n">
        <f aca="false">VLOOKUP(C8,'Meal Library'!$A$2:$I$237,5,FALSE())</f>
        <v>3</v>
      </c>
      <c r="H8" s="6" t="n">
        <f aca="false">VLOOKUP(C8,'Meal Library'!$A$2:$I$237,6,FALSE())</f>
        <v>30</v>
      </c>
      <c r="I8" s="6" t="n">
        <f aca="false">VLOOKUP(C8,'Meal Library'!$A$2:$I$237,7,FALSE())</f>
        <v>0</v>
      </c>
    </row>
    <row r="9" customFormat="false" ht="15" hidden="false" customHeight="false" outlineLevel="0" collapsed="false">
      <c r="A9" s="7"/>
      <c r="B9" s="7" t="s">
        <v>785</v>
      </c>
      <c r="C9" s="6" t="n">
        <v>96</v>
      </c>
      <c r="D9" s="7" t="str">
        <f aca="false">VLOOKUP(C9,'Meal Library'!$A$2:$I$237,2,FALSE())</f>
        <v>Pumpkin Muffins (2)</v>
      </c>
      <c r="E9" s="7" t="str">
        <f aca="false">VLOOKUP(C9,'Meal Library'!$A$2:$I$237,9,FALSE())</f>
        <v>2 muffins (smallest serving). Verified via Add-to-Cart gate.</v>
      </c>
      <c r="F9" s="6" t="n">
        <f aca="false">VLOOKUP(C9,'Meal Library'!$A$2:$I$237,4,FALSE())</f>
        <v>140</v>
      </c>
      <c r="G9" s="6" t="n">
        <f aca="false">VLOOKUP(C9,'Meal Library'!$A$2:$I$237,5,FALSE())</f>
        <v>12</v>
      </c>
      <c r="H9" s="6" t="n">
        <f aca="false">VLOOKUP(C9,'Meal Library'!$A$2:$I$237,6,FALSE())</f>
        <v>44</v>
      </c>
      <c r="I9" s="6" t="n">
        <f aca="false">VLOOKUP(C9,'Meal Library'!$A$2:$I$237,7,FALSE())</f>
        <v>8</v>
      </c>
    </row>
    <row r="10" customFormat="false" ht="23.85" hidden="false" customHeight="false" outlineLevel="0" collapsed="false">
      <c r="A10" s="7"/>
      <c r="B10" s="7" t="s">
        <v>786</v>
      </c>
      <c r="C10" s="6" t="n">
        <v>8000</v>
      </c>
      <c r="D10" s="7" t="str">
        <f aca="false">VLOOKUP(C10,'Meal Library'!$A$2:$I$237,2,FALSE())</f>
        <v>Custom LF Combo: 8 oz White Rice</v>
      </c>
      <c r="E10" s="7" t="str">
        <f aca="false">VLOOKUP(C10,'Meal Library'!$A$2:$I$237,9,FALSE())</f>
        <v>8 oz White Rice  (build via Customized Meals on localfoodz.co)</v>
      </c>
      <c r="F10" s="6" t="n">
        <f aca="false">VLOOKUP(C10,'Meal Library'!$A$2:$I$237,4,FALSE())</f>
        <v>300</v>
      </c>
      <c r="G10" s="6" t="n">
        <f aca="false">VLOOKUP(C10,'Meal Library'!$A$2:$I$237,5,FALSE())</f>
        <v>6</v>
      </c>
      <c r="H10" s="6" t="n">
        <f aca="false">VLOOKUP(C10,'Meal Library'!$A$2:$I$237,6,FALSE())</f>
        <v>64</v>
      </c>
      <c r="I10" s="6" t="n">
        <f aca="false">VLOOKUP(C10,'Meal Library'!$A$2:$I$237,7,FALSE())</f>
        <v>0</v>
      </c>
    </row>
    <row r="11" customFormat="false" ht="23.85" hidden="false" customHeight="false" outlineLevel="0" collapsed="false">
      <c r="A11" s="7"/>
      <c r="B11" s="7" t="s">
        <v>787</v>
      </c>
      <c r="C11" s="6" t="n">
        <v>651</v>
      </c>
      <c r="D11" s="7" t="str">
        <f aca="false">VLOOKUP(C11,'Meal Library'!$A$2:$I$237,2,FALSE())</f>
        <v>CM White Rice (4oz)</v>
      </c>
      <c r="E11" s="7" t="str">
        <f aca="false">VLOOKUP(C11,'Meal Library'!$A$2:$I$237,9,FALSE())</f>
        <v>4 oz White Rice (Steamed Jasmine Rice) from Customized Meals</v>
      </c>
      <c r="F11" s="6" t="n">
        <f aca="false">VLOOKUP(C11,'Meal Library'!$A$2:$I$237,4,FALSE())</f>
        <v>150</v>
      </c>
      <c r="G11" s="6" t="n">
        <f aca="false">VLOOKUP(C11,'Meal Library'!$A$2:$I$237,5,FALSE())</f>
        <v>3</v>
      </c>
      <c r="H11" s="6" t="n">
        <f aca="false">VLOOKUP(C11,'Meal Library'!$A$2:$I$237,6,FALSE())</f>
        <v>32</v>
      </c>
      <c r="I11" s="6" t="n">
        <f aca="false">VLOOKUP(C11,'Meal Library'!$A$2:$I$237,7,FALSE())</f>
        <v>0</v>
      </c>
    </row>
    <row r="12" customFormat="false" ht="15" hidden="false" customHeight="false" outlineLevel="0" collapsed="false">
      <c r="A12" s="10" t="s">
        <v>780</v>
      </c>
      <c r="B12" s="10" t="s">
        <v>801</v>
      </c>
      <c r="C12" s="10"/>
      <c r="D12" s="10"/>
      <c r="E12" s="10"/>
      <c r="F12" s="10" t="n">
        <f aca="false">SUM(F5:F11)</f>
        <v>3200</v>
      </c>
      <c r="G12" s="10" t="n">
        <f aca="false">SUM(G5:G11)</f>
        <v>230</v>
      </c>
      <c r="H12" s="10" t="n">
        <f aca="false">SUM(H5:H11)</f>
        <v>382</v>
      </c>
      <c r="I12" s="10" t="n">
        <f aca="false">SUM(I5:I11)</f>
        <v>102</v>
      </c>
    </row>
    <row r="14" customFormat="false" ht="23.85" hidden="false" customHeight="false" outlineLevel="0" collapsed="false">
      <c r="A14" s="7" t="s">
        <v>790</v>
      </c>
      <c r="B14" s="7" t="s">
        <v>781</v>
      </c>
      <c r="C14" s="6" t="n">
        <v>82</v>
      </c>
      <c r="D14" s="7" t="str">
        <f aca="false">VLOOKUP(C14,'Meal Library'!$A$2:$I$237,2,FALSE())</f>
        <v>Mediterranean Pesto Pasta Salad</v>
      </c>
      <c r="E14" s="7" t="str">
        <f aca="false">VLOOKUP(C14,'Meal Library'!$A$2:$I$237,9,FALSE())</f>
        <v>6 oz Sous vide Chicken Breast + Mediterranean Pesto Pasta. Verified via Add-to-Cart gate.</v>
      </c>
      <c r="F14" s="6" t="n">
        <f aca="false">VLOOKUP(C14,'Meal Library'!$A$2:$I$237,4,FALSE())</f>
        <v>890</v>
      </c>
      <c r="G14" s="6" t="n">
        <f aca="false">VLOOKUP(C14,'Meal Library'!$A$2:$I$237,5,FALSE())</f>
        <v>72</v>
      </c>
      <c r="H14" s="6" t="n">
        <f aca="false">VLOOKUP(C14,'Meal Library'!$A$2:$I$237,6,FALSE())</f>
        <v>71</v>
      </c>
      <c r="I14" s="6" t="n">
        <f aca="false">VLOOKUP(C14,'Meal Library'!$A$2:$I$237,7,FALSE())</f>
        <v>39</v>
      </c>
    </row>
    <row r="15" customFormat="false" ht="35.05" hidden="false" customHeight="false" outlineLevel="0" collapsed="false">
      <c r="A15" s="7"/>
      <c r="B15" s="7" t="s">
        <v>782</v>
      </c>
      <c r="C15" s="6" t="n">
        <v>41</v>
      </c>
      <c r="D15" s="7" t="str">
        <f aca="false">VLOOKUP(C15,'Meal Library'!$A$2:$I$237,2,FALSE())</f>
        <v>Chicken Tikka w/ Rice and Veg</v>
      </c>
      <c r="E15" s="7" t="str">
        <f aca="false">VLOOKUP(C15,'Meal Library'!$A$2:$I$237,9,FALSE())</f>
        <v>6 oz Chicken Tikka + 6 oz White Rice + 6 oz Fajita Veg Mix + 2 tbsp Cilantro Lime Sauce. Verified via Add-to-Cart gate.</v>
      </c>
      <c r="F15" s="6" t="n">
        <f aca="false">VLOOKUP(C15,'Meal Library'!$A$2:$I$237,4,FALSE())</f>
        <v>810</v>
      </c>
      <c r="G15" s="6" t="n">
        <f aca="false">VLOOKUP(C15,'Meal Library'!$A$2:$I$237,5,FALSE())</f>
        <v>63</v>
      </c>
      <c r="H15" s="6" t="n">
        <f aca="false">VLOOKUP(C15,'Meal Library'!$A$2:$I$237,6,FALSE())</f>
        <v>77</v>
      </c>
      <c r="I15" s="6" t="n">
        <f aca="false">VLOOKUP(C15,'Meal Library'!$A$2:$I$237,7,FALSE())</f>
        <v>29</v>
      </c>
    </row>
    <row r="16" customFormat="false" ht="35.05" hidden="false" customHeight="false" outlineLevel="0" collapsed="false">
      <c r="A16" s="7"/>
      <c r="B16" s="7" t="s">
        <v>783</v>
      </c>
      <c r="C16" s="6" t="n">
        <v>78</v>
      </c>
      <c r="D16" s="7" t="str">
        <f aca="false">VLOOKUP(C16,'Meal Library'!$A$2:$I$237,2,FALSE())</f>
        <v>Oven-Baked Chicken Parmesan</v>
      </c>
      <c r="E16" s="7" t="str">
        <f aca="false">VLOOKUP(C16,'Meal Library'!$A$2:$I$237,9,FALSE())</f>
        <v>1 unit Chicken Parmesan + 3 oz Broccoli &amp; Carrots (no pasta — whole wheat breading on chicken). Verified via Add-to-Cart gate.</v>
      </c>
      <c r="F16" s="6" t="n">
        <f aca="false">VLOOKUP(C16,'Meal Library'!$A$2:$I$237,4,FALSE())</f>
        <v>780</v>
      </c>
      <c r="G16" s="6" t="n">
        <f aca="false">VLOOKUP(C16,'Meal Library'!$A$2:$I$237,5,FALSE())</f>
        <v>71</v>
      </c>
      <c r="H16" s="6" t="n">
        <f aca="false">VLOOKUP(C16,'Meal Library'!$A$2:$I$237,6,FALSE())</f>
        <v>64</v>
      </c>
      <c r="I16" s="6" t="n">
        <f aca="false">VLOOKUP(C16,'Meal Library'!$A$2:$I$237,7,FALSE())</f>
        <v>26</v>
      </c>
    </row>
    <row r="17" customFormat="false" ht="15" hidden="false" customHeight="false" outlineLevel="0" collapsed="false">
      <c r="A17" s="7"/>
      <c r="B17" s="7" t="s">
        <v>784</v>
      </c>
      <c r="C17" s="6" t="n">
        <v>95</v>
      </c>
      <c r="D17" s="7" t="str">
        <f aca="false">VLOOKUP(C17,'Meal Library'!$A$2:$I$237,2,FALSE())</f>
        <v>Edamame</v>
      </c>
      <c r="E17" s="7" t="str">
        <f aca="false">VLOOKUP(C17,'Meal Library'!$A$2:$I$237,9,FALSE())</f>
        <v>Edamame (single-option dish)</v>
      </c>
      <c r="F17" s="6" t="n">
        <f aca="false">VLOOKUP(C17,'Meal Library'!$A$2:$I$237,4,FALSE())</f>
        <v>190</v>
      </c>
      <c r="G17" s="6" t="n">
        <f aca="false">VLOOKUP(C17,'Meal Library'!$A$2:$I$237,5,FALSE())</f>
        <v>18</v>
      </c>
      <c r="H17" s="6" t="n">
        <f aca="false">VLOOKUP(C17,'Meal Library'!$A$2:$I$237,6,FALSE())</f>
        <v>14</v>
      </c>
      <c r="I17" s="6" t="n">
        <f aca="false">VLOOKUP(C17,'Meal Library'!$A$2:$I$237,7,FALSE())</f>
        <v>8</v>
      </c>
    </row>
    <row r="18" customFormat="false" ht="23.85" hidden="false" customHeight="false" outlineLevel="0" collapsed="false">
      <c r="A18" s="7"/>
      <c r="B18" s="7" t="s">
        <v>785</v>
      </c>
      <c r="C18" s="6" t="n">
        <v>230</v>
      </c>
      <c r="D18" s="7" t="str">
        <f aca="false">VLOOKUP(C18,'Meal Library'!$A$2:$I$237,2,FALSE())</f>
        <v>Banana (1 piece)</v>
      </c>
      <c r="E18" s="7" t="str">
        <f aca="false">VLOOKUP(C18,'Meal Library'!$A$2:$I$237,9,FALSE())</f>
        <v>1 Banana from the Fruits menu. Verified via Add-to-Cart gate at localfoodz.co/menu/fruits.</v>
      </c>
      <c r="F18" s="6" t="n">
        <f aca="false">VLOOKUP(C18,'Meal Library'!$A$2:$I$237,4,FALSE())</f>
        <v>110</v>
      </c>
      <c r="G18" s="6" t="n">
        <f aca="false">VLOOKUP(C18,'Meal Library'!$A$2:$I$237,5,FALSE())</f>
        <v>1</v>
      </c>
      <c r="H18" s="6" t="n">
        <f aca="false">VLOOKUP(C18,'Meal Library'!$A$2:$I$237,6,FALSE())</f>
        <v>27</v>
      </c>
      <c r="I18" s="6" t="n">
        <f aca="false">VLOOKUP(C18,'Meal Library'!$A$2:$I$237,7,FALSE())</f>
        <v>0</v>
      </c>
    </row>
    <row r="19" customFormat="false" ht="23.85" hidden="false" customHeight="false" outlineLevel="0" collapsed="false">
      <c r="A19" s="7"/>
      <c r="B19" s="7" t="s">
        <v>786</v>
      </c>
      <c r="C19" s="6" t="n">
        <v>8000</v>
      </c>
      <c r="D19" s="7" t="str">
        <f aca="false">VLOOKUP(C19,'Meal Library'!$A$2:$I$237,2,FALSE())</f>
        <v>Custom LF Combo: 8 oz White Rice</v>
      </c>
      <c r="E19" s="7" t="str">
        <f aca="false">VLOOKUP(C19,'Meal Library'!$A$2:$I$237,9,FALSE())</f>
        <v>8 oz White Rice  (build via Customized Meals on localfoodz.co)</v>
      </c>
      <c r="F19" s="6" t="n">
        <f aca="false">VLOOKUP(C19,'Meal Library'!$A$2:$I$237,4,FALSE())</f>
        <v>300</v>
      </c>
      <c r="G19" s="6" t="n">
        <f aca="false">VLOOKUP(C19,'Meal Library'!$A$2:$I$237,5,FALSE())</f>
        <v>6</v>
      </c>
      <c r="H19" s="6" t="n">
        <f aca="false">VLOOKUP(C19,'Meal Library'!$A$2:$I$237,6,FALSE())</f>
        <v>64</v>
      </c>
      <c r="I19" s="6" t="n">
        <f aca="false">VLOOKUP(C19,'Meal Library'!$A$2:$I$237,7,FALSE())</f>
        <v>0</v>
      </c>
    </row>
    <row r="20" customFormat="false" ht="23.85" hidden="false" customHeight="false" outlineLevel="0" collapsed="false">
      <c r="A20" s="7"/>
      <c r="B20" s="7" t="s">
        <v>787</v>
      </c>
      <c r="C20" s="6" t="n">
        <v>651</v>
      </c>
      <c r="D20" s="7" t="str">
        <f aca="false">VLOOKUP(C20,'Meal Library'!$A$2:$I$237,2,FALSE())</f>
        <v>CM White Rice (4oz)</v>
      </c>
      <c r="E20" s="7" t="str">
        <f aca="false">VLOOKUP(C20,'Meal Library'!$A$2:$I$237,9,FALSE())</f>
        <v>4 oz White Rice (Steamed Jasmine Rice) from Customized Meals</v>
      </c>
      <c r="F20" s="6" t="n">
        <f aca="false">VLOOKUP(C20,'Meal Library'!$A$2:$I$237,4,FALSE())</f>
        <v>150</v>
      </c>
      <c r="G20" s="6" t="n">
        <f aca="false">VLOOKUP(C20,'Meal Library'!$A$2:$I$237,5,FALSE())</f>
        <v>3</v>
      </c>
      <c r="H20" s="6" t="n">
        <f aca="false">VLOOKUP(C20,'Meal Library'!$A$2:$I$237,6,FALSE())</f>
        <v>32</v>
      </c>
      <c r="I20" s="6" t="n">
        <f aca="false">VLOOKUP(C20,'Meal Library'!$A$2:$I$237,7,FALSE())</f>
        <v>0</v>
      </c>
    </row>
    <row r="21" customFormat="false" ht="15" hidden="false" customHeight="false" outlineLevel="0" collapsed="false">
      <c r="A21" s="10" t="s">
        <v>790</v>
      </c>
      <c r="B21" s="10" t="s">
        <v>801</v>
      </c>
      <c r="C21" s="10"/>
      <c r="D21" s="10"/>
      <c r="E21" s="10"/>
      <c r="F21" s="10" t="n">
        <f aca="false">SUM(F14:F20)</f>
        <v>3230</v>
      </c>
      <c r="G21" s="10" t="n">
        <f aca="false">SUM(G14:G20)</f>
        <v>234</v>
      </c>
      <c r="H21" s="10" t="n">
        <f aca="false">SUM(H14:H20)</f>
        <v>349</v>
      </c>
      <c r="I21" s="10" t="n">
        <f aca="false">SUM(I14:I20)</f>
        <v>102</v>
      </c>
    </row>
    <row r="23" customFormat="false" ht="23.85" hidden="false" customHeight="false" outlineLevel="0" collapsed="false">
      <c r="A23" s="7" t="s">
        <v>791</v>
      </c>
      <c r="B23" s="7" t="s">
        <v>781</v>
      </c>
      <c r="C23" s="6" t="n">
        <v>33</v>
      </c>
      <c r="D23" s="7" t="str">
        <f aca="false">VLOOKUP(C23,'Meal Library'!$A$2:$I$237,2,FALSE())</f>
        <v>Chicken Quesadilla</v>
      </c>
      <c r="E23" s="7" t="str">
        <f aca="false">VLOOKUP(C23,'Meal Library'!$A$2:$I$237,9,FALSE())</f>
        <v>Chicken Quesadilla + 2 tbsp Sour Cream + 2 oz Guacamole. Verified via Add-to-Cart gate.</v>
      </c>
      <c r="F23" s="6" t="n">
        <f aca="false">VLOOKUP(C23,'Meal Library'!$A$2:$I$237,4,FALSE())</f>
        <v>890</v>
      </c>
      <c r="G23" s="6" t="n">
        <f aca="false">VLOOKUP(C23,'Meal Library'!$A$2:$I$237,5,FALSE())</f>
        <v>66</v>
      </c>
      <c r="H23" s="6" t="n">
        <f aca="false">VLOOKUP(C23,'Meal Library'!$A$2:$I$237,6,FALSE())</f>
        <v>76</v>
      </c>
      <c r="I23" s="6" t="n">
        <f aca="false">VLOOKUP(C23,'Meal Library'!$A$2:$I$237,7,FALSE())</f>
        <v>35</v>
      </c>
    </row>
    <row r="24" customFormat="false" ht="35.05" hidden="false" customHeight="false" outlineLevel="0" collapsed="false">
      <c r="A24" s="7"/>
      <c r="B24" s="7" t="s">
        <v>782</v>
      </c>
      <c r="C24" s="6" t="n">
        <v>108</v>
      </c>
      <c r="D24" s="7" t="str">
        <f aca="false">VLOOKUP(C24,'Meal Library'!$A$2:$I$237,2,FALSE())</f>
        <v>Burger Bowl</v>
      </c>
      <c r="E24" s="7" t="str">
        <f aca="false">VLOOKUP(C24,'Meal Library'!$A$2:$I$237,9,FALSE())</f>
        <v>6 oz Ground Beef + 2 oz Lettuce + 6 oz Roasted Yams + 1 cup Pico de Gallo + .25 cup Cheesy Cream Sauce. Verified via Add-to-Cart gate.</v>
      </c>
      <c r="F24" s="6" t="n">
        <f aca="false">VLOOKUP(C24,'Meal Library'!$A$2:$I$237,4,FALSE())</f>
        <v>770</v>
      </c>
      <c r="G24" s="6" t="n">
        <f aca="false">VLOOKUP(C24,'Meal Library'!$A$2:$I$237,5,FALSE())</f>
        <v>44</v>
      </c>
      <c r="H24" s="6" t="n">
        <f aca="false">VLOOKUP(C24,'Meal Library'!$A$2:$I$237,6,FALSE())</f>
        <v>62</v>
      </c>
      <c r="I24" s="6" t="n">
        <f aca="false">VLOOKUP(C24,'Meal Library'!$A$2:$I$237,7,FALSE())</f>
        <v>37</v>
      </c>
    </row>
    <row r="25" customFormat="false" ht="23.85" hidden="false" customHeight="false" outlineLevel="0" collapsed="false">
      <c r="A25" s="7"/>
      <c r="B25" s="7" t="s">
        <v>783</v>
      </c>
      <c r="C25" s="6" t="n">
        <v>22</v>
      </c>
      <c r="D25" s="7" t="str">
        <f aca="false">VLOOKUP(C25,'Meal Library'!$A$2:$I$237,2,FALSE())</f>
        <v>Mongolian Beef</v>
      </c>
      <c r="E25" s="7" t="str">
        <f aca="false">VLOOKUP(C25,'Meal Library'!$A$2:$I$237,9,FALSE())</f>
        <v>6 oz Mongolian Beef + 6 oz White Rice (rice sold by oz). Verified via Add-to-Cart gate.</v>
      </c>
      <c r="F25" s="6" t="n">
        <f aca="false">VLOOKUP(C25,'Meal Library'!$A$2:$I$237,4,FALSE())</f>
        <v>720</v>
      </c>
      <c r="G25" s="6" t="n">
        <f aca="false">VLOOKUP(C25,'Meal Library'!$A$2:$I$237,5,FALSE())</f>
        <v>53</v>
      </c>
      <c r="H25" s="6" t="n">
        <f aca="false">VLOOKUP(C25,'Meal Library'!$A$2:$I$237,6,FALSE())</f>
        <v>65</v>
      </c>
      <c r="I25" s="6" t="n">
        <f aca="false">VLOOKUP(C25,'Meal Library'!$A$2:$I$237,7,FALSE())</f>
        <v>26</v>
      </c>
    </row>
    <row r="26" customFormat="false" ht="23.85" hidden="false" customHeight="false" outlineLevel="0" collapsed="false">
      <c r="A26" s="7"/>
      <c r="B26" s="7" t="s">
        <v>784</v>
      </c>
      <c r="C26" s="6" t="n">
        <v>231</v>
      </c>
      <c r="D26" s="7" t="str">
        <f aca="false">VLOOKUP(C26,'Meal Library'!$A$2:$I$237,2,FALSE())</f>
        <v>Apple (1 cup)</v>
      </c>
      <c r="E26" s="7" t="str">
        <f aca="false">VLOOKUP(C26,'Meal Library'!$A$2:$I$237,9,FALSE())</f>
        <v>1 Cup sliced Apple from the Fruits menu. Verified via Add-to-Cart gate at localfoodz.co/menu/fruits.</v>
      </c>
      <c r="F26" s="6" t="n">
        <f aca="false">VLOOKUP(C26,'Meal Library'!$A$2:$I$237,4,FALSE())</f>
        <v>90</v>
      </c>
      <c r="G26" s="6" t="n">
        <f aca="false">VLOOKUP(C26,'Meal Library'!$A$2:$I$237,5,FALSE())</f>
        <v>0</v>
      </c>
      <c r="H26" s="6" t="n">
        <f aca="false">VLOOKUP(C26,'Meal Library'!$A$2:$I$237,6,FALSE())</f>
        <v>25</v>
      </c>
      <c r="I26" s="6" t="n">
        <f aca="false">VLOOKUP(C26,'Meal Library'!$A$2:$I$237,7,FALSE())</f>
        <v>0</v>
      </c>
    </row>
    <row r="27" customFormat="false" ht="23.85" hidden="false" customHeight="false" outlineLevel="0" collapsed="false">
      <c r="A27" s="7"/>
      <c r="B27" s="7" t="s">
        <v>785</v>
      </c>
      <c r="C27" s="6" t="n">
        <v>232</v>
      </c>
      <c r="D27" s="7" t="str">
        <f aca="false">VLOOKUP(C27,'Meal Library'!$A$2:$I$237,2,FALSE())</f>
        <v>Orange (1 cup)</v>
      </c>
      <c r="E27" s="7" t="str">
        <f aca="false">VLOOKUP(C27,'Meal Library'!$A$2:$I$237,9,FALSE())</f>
        <v>1 Cup Orange segments from the Fruits menu. Verified via Add-to-Cart gate at localfoodz.co/menu/fruits.</v>
      </c>
      <c r="F27" s="6" t="n">
        <f aca="false">VLOOKUP(C27,'Meal Library'!$A$2:$I$237,4,FALSE())</f>
        <v>70</v>
      </c>
      <c r="G27" s="6" t="n">
        <f aca="false">VLOOKUP(C27,'Meal Library'!$A$2:$I$237,5,FALSE())</f>
        <v>1</v>
      </c>
      <c r="H27" s="6" t="n">
        <f aca="false">VLOOKUP(C27,'Meal Library'!$A$2:$I$237,6,FALSE())</f>
        <v>17</v>
      </c>
      <c r="I27" s="6" t="n">
        <f aca="false">VLOOKUP(C27,'Meal Library'!$A$2:$I$237,7,FALSE())</f>
        <v>0</v>
      </c>
    </row>
    <row r="28" customFormat="false" ht="15" hidden="false" customHeight="false" outlineLevel="0" collapsed="false">
      <c r="A28" s="7"/>
      <c r="B28" s="7" t="s">
        <v>786</v>
      </c>
      <c r="C28" s="6" t="n">
        <v>97</v>
      </c>
      <c r="D28" s="7" t="str">
        <f aca="false">VLOOKUP(C28,'Meal Library'!$A$2:$I$237,2,FALSE())</f>
        <v>Veg Fritter (2)</v>
      </c>
      <c r="E28" s="7" t="str">
        <f aca="false">VLOOKUP(C28,'Meal Library'!$A$2:$I$237,9,FALSE())</f>
        <v>2 fritters, no sauce. Verified via Add-to-Cart gate.</v>
      </c>
      <c r="F28" s="6" t="n">
        <f aca="false">VLOOKUP(C28,'Meal Library'!$A$2:$I$237,4,FALSE())</f>
        <v>130</v>
      </c>
      <c r="G28" s="6" t="n">
        <f aca="false">VLOOKUP(C28,'Meal Library'!$A$2:$I$237,5,FALSE())</f>
        <v>3</v>
      </c>
      <c r="H28" s="6" t="n">
        <f aca="false">VLOOKUP(C28,'Meal Library'!$A$2:$I$237,6,FALSE())</f>
        <v>30</v>
      </c>
      <c r="I28" s="6" t="n">
        <f aca="false">VLOOKUP(C28,'Meal Library'!$A$2:$I$237,7,FALSE())</f>
        <v>0</v>
      </c>
    </row>
    <row r="29" customFormat="false" ht="23.85" hidden="false" customHeight="false" outlineLevel="0" collapsed="false">
      <c r="A29" s="7"/>
      <c r="B29" s="7" t="s">
        <v>787</v>
      </c>
      <c r="C29" s="6" t="n">
        <v>8002</v>
      </c>
      <c r="D29" s="7" t="str">
        <f aca="false">VLOOKUP(C29,'Meal Library'!$A$2:$I$237,2,FALSE())</f>
        <v>Custom LF Combo: 4 oz Smoked Paprika Chicken Breast + 4 oz White Rice</v>
      </c>
      <c r="E29" s="7" t="str">
        <f aca="false">VLOOKUP(C29,'Meal Library'!$A$2:$I$237,9,FALSE())</f>
        <v>4 oz Smoked Paprika Chicken Breast + 4 oz White Rice  (build via Customized Meals on localfoodz.co)</v>
      </c>
      <c r="F29" s="6" t="n">
        <f aca="false">VLOOKUP(C29,'Meal Library'!$A$2:$I$237,4,FALSE())</f>
        <v>320</v>
      </c>
      <c r="G29" s="6" t="n">
        <f aca="false">VLOOKUP(C29,'Meal Library'!$A$2:$I$237,5,FALSE())</f>
        <v>36</v>
      </c>
      <c r="H29" s="6" t="n">
        <f aca="false">VLOOKUP(C29,'Meal Library'!$A$2:$I$237,6,FALSE())</f>
        <v>34</v>
      </c>
      <c r="I29" s="6" t="n">
        <f aca="false">VLOOKUP(C29,'Meal Library'!$A$2:$I$237,7,FALSE())</f>
        <v>3.5</v>
      </c>
    </row>
    <row r="30" customFormat="false" ht="15" hidden="false" customHeight="false" outlineLevel="0" collapsed="false">
      <c r="A30" s="7"/>
      <c r="B30" s="7" t="s">
        <v>788</v>
      </c>
      <c r="C30" s="6" t="n">
        <v>604</v>
      </c>
      <c r="D30" s="7" t="str">
        <f aca="false">VLOOKUP(C30,'Meal Library'!$A$2:$I$237,2,FALSE())</f>
        <v>CM Chicken Bulgogi (4oz)</v>
      </c>
      <c r="E30" s="7" t="str">
        <f aca="false">VLOOKUP(C30,'Meal Library'!$A$2:$I$237,9,FALSE())</f>
        <v>4 oz Chicken Bulgogi from Customized Meals</v>
      </c>
      <c r="F30" s="6" t="n">
        <f aca="false">VLOOKUP(C30,'Meal Library'!$A$2:$I$237,4,FALSE())</f>
        <v>170</v>
      </c>
      <c r="G30" s="6" t="n">
        <f aca="false">VLOOKUP(C30,'Meal Library'!$A$2:$I$237,5,FALSE())</f>
        <v>23</v>
      </c>
      <c r="H30" s="6" t="n">
        <f aca="false">VLOOKUP(C30,'Meal Library'!$A$2:$I$237,6,FALSE())</f>
        <v>5</v>
      </c>
      <c r="I30" s="6" t="n">
        <f aca="false">VLOOKUP(C30,'Meal Library'!$A$2:$I$237,7,FALSE())</f>
        <v>5</v>
      </c>
    </row>
    <row r="31" customFormat="false" ht="15" hidden="false" customHeight="false" outlineLevel="0" collapsed="false">
      <c r="A31" s="7"/>
      <c r="B31" s="7" t="s">
        <v>792</v>
      </c>
      <c r="C31" s="6" t="n">
        <v>620</v>
      </c>
      <c r="D31" s="7" t="str">
        <f aca="false">VLOOKUP(C31,'Meal Library'!$A$2:$I$237,2,FALSE())</f>
        <v>CM Garlic Shrimp (4oz)</v>
      </c>
      <c r="E31" s="7" t="str">
        <f aca="false">VLOOKUP(C31,'Meal Library'!$A$2:$I$237,9,FALSE())</f>
        <v>4 oz Garlic Shrimp from Customized Meals</v>
      </c>
      <c r="F31" s="6" t="n">
        <f aca="false">VLOOKUP(C31,'Meal Library'!$A$2:$I$237,4,FALSE())</f>
        <v>90</v>
      </c>
      <c r="G31" s="6" t="n">
        <f aca="false">VLOOKUP(C31,'Meal Library'!$A$2:$I$237,5,FALSE())</f>
        <v>16</v>
      </c>
      <c r="H31" s="6" t="n">
        <f aca="false">VLOOKUP(C31,'Meal Library'!$A$2:$I$237,6,FALSE())</f>
        <v>2</v>
      </c>
      <c r="I31" s="6" t="n">
        <f aca="false">VLOOKUP(C31,'Meal Library'!$A$2:$I$237,7,FALSE())</f>
        <v>1</v>
      </c>
    </row>
    <row r="32" customFormat="false" ht="15" hidden="false" customHeight="false" outlineLevel="0" collapsed="false">
      <c r="A32" s="10" t="s">
        <v>791</v>
      </c>
      <c r="B32" s="10" t="s">
        <v>801</v>
      </c>
      <c r="C32" s="10"/>
      <c r="D32" s="10"/>
      <c r="E32" s="10"/>
      <c r="F32" s="10" t="n">
        <f aca="false">SUM(F23:F31)</f>
        <v>3250</v>
      </c>
      <c r="G32" s="10" t="n">
        <f aca="false">SUM(G23:G31)</f>
        <v>242</v>
      </c>
      <c r="H32" s="10" t="n">
        <f aca="false">SUM(H23:H31)</f>
        <v>316</v>
      </c>
      <c r="I32" s="10" t="n">
        <f aca="false">SUM(I23:I31)</f>
        <v>107.5</v>
      </c>
    </row>
    <row r="34" customFormat="false" ht="35.05" hidden="false" customHeight="false" outlineLevel="0" collapsed="false">
      <c r="A34" s="7" t="s">
        <v>793</v>
      </c>
      <c r="B34" s="7" t="s">
        <v>781</v>
      </c>
      <c r="C34" s="6" t="n">
        <v>108</v>
      </c>
      <c r="D34" s="7" t="str">
        <f aca="false">VLOOKUP(C34,'Meal Library'!$A$2:$I$237,2,FALSE())</f>
        <v>Burger Bowl</v>
      </c>
      <c r="E34" s="7" t="str">
        <f aca="false">VLOOKUP(C34,'Meal Library'!$A$2:$I$237,9,FALSE())</f>
        <v>6 oz Ground Beef + 2 oz Lettuce + 6 oz Roasted Yams + 1 cup Pico de Gallo + .25 cup Cheesy Cream Sauce. Verified via Add-to-Cart gate.</v>
      </c>
      <c r="F34" s="6" t="n">
        <f aca="false">VLOOKUP(C34,'Meal Library'!$A$2:$I$237,4,FALSE())</f>
        <v>770</v>
      </c>
      <c r="G34" s="6" t="n">
        <f aca="false">VLOOKUP(C34,'Meal Library'!$A$2:$I$237,5,FALSE())</f>
        <v>44</v>
      </c>
      <c r="H34" s="6" t="n">
        <f aca="false">VLOOKUP(C34,'Meal Library'!$A$2:$I$237,6,FALSE())</f>
        <v>62</v>
      </c>
      <c r="I34" s="6" t="n">
        <f aca="false">VLOOKUP(C34,'Meal Library'!$A$2:$I$237,7,FALSE())</f>
        <v>37</v>
      </c>
    </row>
    <row r="35" customFormat="false" ht="35.05" hidden="false" customHeight="false" outlineLevel="0" collapsed="false">
      <c r="A35" s="7"/>
      <c r="B35" s="7" t="s">
        <v>782</v>
      </c>
      <c r="C35" s="6" t="n">
        <v>105</v>
      </c>
      <c r="D35" s="7" t="str">
        <f aca="false">VLOOKUP(C35,'Meal Library'!$A$2:$I$237,2,FALSE())</f>
        <v>Hainan Chicken w/ Rice + Scallion</v>
      </c>
      <c r="E35" s="7" t="str">
        <f aca="false">VLOOKUP(C35,'Meal Library'!$A$2:$I$237,9,FALSE())</f>
        <v>6 oz Sousvide Chicken Breast + 6 oz White Rice + 6 oz Broccoli + 2 tbsp Ginger Scallion Sauce. Verified via Add-to-Cart gate.</v>
      </c>
      <c r="F35" s="6" t="n">
        <f aca="false">VLOOKUP(C35,'Meal Library'!$A$2:$I$237,4,FALSE())</f>
        <v>790</v>
      </c>
      <c r="G35" s="6" t="n">
        <f aca="false">VLOOKUP(C35,'Meal Library'!$A$2:$I$237,5,FALSE())</f>
        <v>61</v>
      </c>
      <c r="H35" s="6" t="n">
        <f aca="false">VLOOKUP(C35,'Meal Library'!$A$2:$I$237,6,FALSE())</f>
        <v>61</v>
      </c>
      <c r="I35" s="6" t="n">
        <f aca="false">VLOOKUP(C35,'Meal Library'!$A$2:$I$237,7,FALSE())</f>
        <v>34</v>
      </c>
    </row>
    <row r="36" customFormat="false" ht="23.85" hidden="false" customHeight="false" outlineLevel="0" collapsed="false">
      <c r="A36" s="7"/>
      <c r="B36" s="7" t="s">
        <v>783</v>
      </c>
      <c r="C36" s="6" t="n">
        <v>22</v>
      </c>
      <c r="D36" s="7" t="str">
        <f aca="false">VLOOKUP(C36,'Meal Library'!$A$2:$I$237,2,FALSE())</f>
        <v>Mongolian Beef</v>
      </c>
      <c r="E36" s="7" t="str">
        <f aca="false">VLOOKUP(C36,'Meal Library'!$A$2:$I$237,9,FALSE())</f>
        <v>6 oz Mongolian Beef + 6 oz White Rice (rice sold by oz). Verified via Add-to-Cart gate.</v>
      </c>
      <c r="F36" s="6" t="n">
        <f aca="false">VLOOKUP(C36,'Meal Library'!$A$2:$I$237,4,FALSE())</f>
        <v>720</v>
      </c>
      <c r="G36" s="6" t="n">
        <f aca="false">VLOOKUP(C36,'Meal Library'!$A$2:$I$237,5,FALSE())</f>
        <v>53</v>
      </c>
      <c r="H36" s="6" t="n">
        <f aca="false">VLOOKUP(C36,'Meal Library'!$A$2:$I$237,6,FALSE())</f>
        <v>65</v>
      </c>
      <c r="I36" s="6" t="n">
        <f aca="false">VLOOKUP(C36,'Meal Library'!$A$2:$I$237,7,FALSE())</f>
        <v>26</v>
      </c>
    </row>
    <row r="37" customFormat="false" ht="23.85" hidden="false" customHeight="false" outlineLevel="0" collapsed="false">
      <c r="A37" s="7"/>
      <c r="B37" s="7" t="s">
        <v>784</v>
      </c>
      <c r="C37" s="6" t="n">
        <v>232</v>
      </c>
      <c r="D37" s="7" t="str">
        <f aca="false">VLOOKUP(C37,'Meal Library'!$A$2:$I$237,2,FALSE())</f>
        <v>Orange (1 cup)</v>
      </c>
      <c r="E37" s="7" t="str">
        <f aca="false">VLOOKUP(C37,'Meal Library'!$A$2:$I$237,9,FALSE())</f>
        <v>1 Cup Orange segments from the Fruits menu. Verified via Add-to-Cart gate at localfoodz.co/menu/fruits.</v>
      </c>
      <c r="F37" s="6" t="n">
        <f aca="false">VLOOKUP(C37,'Meal Library'!$A$2:$I$237,4,FALSE())</f>
        <v>70</v>
      </c>
      <c r="G37" s="6" t="n">
        <f aca="false">VLOOKUP(C37,'Meal Library'!$A$2:$I$237,5,FALSE())</f>
        <v>1</v>
      </c>
      <c r="H37" s="6" t="n">
        <f aca="false">VLOOKUP(C37,'Meal Library'!$A$2:$I$237,6,FALSE())</f>
        <v>17</v>
      </c>
      <c r="I37" s="6" t="n">
        <f aca="false">VLOOKUP(C37,'Meal Library'!$A$2:$I$237,7,FALSE())</f>
        <v>0</v>
      </c>
    </row>
    <row r="38" customFormat="false" ht="23.85" hidden="false" customHeight="false" outlineLevel="0" collapsed="false">
      <c r="A38" s="7"/>
      <c r="B38" s="7" t="s">
        <v>785</v>
      </c>
      <c r="C38" s="6" t="n">
        <v>231</v>
      </c>
      <c r="D38" s="7" t="str">
        <f aca="false">VLOOKUP(C38,'Meal Library'!$A$2:$I$237,2,FALSE())</f>
        <v>Apple (1 cup)</v>
      </c>
      <c r="E38" s="7" t="str">
        <f aca="false">VLOOKUP(C38,'Meal Library'!$A$2:$I$237,9,FALSE())</f>
        <v>1 Cup sliced Apple from the Fruits menu. Verified via Add-to-Cart gate at localfoodz.co/menu/fruits.</v>
      </c>
      <c r="F38" s="6" t="n">
        <f aca="false">VLOOKUP(C38,'Meal Library'!$A$2:$I$237,4,FALSE())</f>
        <v>90</v>
      </c>
      <c r="G38" s="6" t="n">
        <f aca="false">VLOOKUP(C38,'Meal Library'!$A$2:$I$237,5,FALSE())</f>
        <v>0</v>
      </c>
      <c r="H38" s="6" t="n">
        <f aca="false">VLOOKUP(C38,'Meal Library'!$A$2:$I$237,6,FALSE())</f>
        <v>25</v>
      </c>
      <c r="I38" s="6" t="n">
        <f aca="false">VLOOKUP(C38,'Meal Library'!$A$2:$I$237,7,FALSE())</f>
        <v>0</v>
      </c>
    </row>
    <row r="39" customFormat="false" ht="23.85" hidden="false" customHeight="false" outlineLevel="0" collapsed="false">
      <c r="A39" s="7"/>
      <c r="B39" s="7" t="s">
        <v>786</v>
      </c>
      <c r="C39" s="6" t="n">
        <v>8010</v>
      </c>
      <c r="D39" s="7" t="str">
        <f aca="false">VLOOKUP(C39,'Meal Library'!$A$2:$I$237,2,FALSE())</f>
        <v>Custom LF Combo: 4 oz Teriyaki Chicken Thigh + 4 oz White Rice</v>
      </c>
      <c r="E39" s="7" t="str">
        <f aca="false">VLOOKUP(C39,'Meal Library'!$A$2:$I$237,9,FALSE())</f>
        <v>4 oz Teriyaki Chicken Thigh + 4 oz White Rice  (build via Customized Meals on localfoodz.co)</v>
      </c>
      <c r="F39" s="6" t="n">
        <f aca="false">VLOOKUP(C39,'Meal Library'!$A$2:$I$237,4,FALSE())</f>
        <v>320</v>
      </c>
      <c r="G39" s="6" t="n">
        <f aca="false">VLOOKUP(C39,'Meal Library'!$A$2:$I$237,5,FALSE())</f>
        <v>26</v>
      </c>
      <c r="H39" s="6" t="n">
        <f aca="false">VLOOKUP(C39,'Meal Library'!$A$2:$I$237,6,FALSE())</f>
        <v>40</v>
      </c>
      <c r="I39" s="6" t="n">
        <f aca="false">VLOOKUP(C39,'Meal Library'!$A$2:$I$237,7,FALSE())</f>
        <v>4.5</v>
      </c>
    </row>
    <row r="40" customFormat="false" ht="23.85" hidden="false" customHeight="false" outlineLevel="0" collapsed="false">
      <c r="A40" s="7"/>
      <c r="B40" s="7" t="s">
        <v>787</v>
      </c>
      <c r="C40" s="6" t="n">
        <v>8011</v>
      </c>
      <c r="D40" s="7" t="str">
        <f aca="false">VLOOKUP(C40,'Meal Library'!$A$2:$I$237,2,FALSE())</f>
        <v>Custom LF Combo: 4 oz Sousvide Chicken Breast + 4 oz Spanish Rice</v>
      </c>
      <c r="E40" s="7" t="str">
        <f aca="false">VLOOKUP(C40,'Meal Library'!$A$2:$I$237,9,FALSE())</f>
        <v>4 oz Sousvide Chicken Breast + 4 oz Spanish Rice  (build via Customized Meals on localfoodz.co)</v>
      </c>
      <c r="F40" s="6" t="n">
        <f aca="false">VLOOKUP(C40,'Meal Library'!$A$2:$I$237,4,FALSE())</f>
        <v>330</v>
      </c>
      <c r="G40" s="6" t="n">
        <f aca="false">VLOOKUP(C40,'Meal Library'!$A$2:$I$237,5,FALSE())</f>
        <v>38</v>
      </c>
      <c r="H40" s="6" t="n">
        <f aca="false">VLOOKUP(C40,'Meal Library'!$A$2:$I$237,6,FALSE())</f>
        <v>32</v>
      </c>
      <c r="I40" s="6" t="n">
        <f aca="false">VLOOKUP(C40,'Meal Library'!$A$2:$I$237,7,FALSE())</f>
        <v>6</v>
      </c>
    </row>
    <row r="41" customFormat="false" ht="15" hidden="false" customHeight="false" outlineLevel="0" collapsed="false">
      <c r="A41" s="7"/>
      <c r="B41" s="7" t="s">
        <v>788</v>
      </c>
      <c r="C41" s="6" t="n">
        <v>608</v>
      </c>
      <c r="D41" s="7" t="str">
        <f aca="false">VLOOKUP(C41,'Meal Library'!$A$2:$I$237,2,FALSE())</f>
        <v>CM Chicken Tikka (4oz)</v>
      </c>
      <c r="E41" s="7" t="str">
        <f aca="false">VLOOKUP(C41,'Meal Library'!$A$2:$I$237,9,FALSE())</f>
        <v>4 oz Chicken Tikka from Customized Meals</v>
      </c>
      <c r="F41" s="6" t="n">
        <f aca="false">VLOOKUP(C41,'Meal Library'!$A$2:$I$237,4,FALSE())</f>
        <v>230</v>
      </c>
      <c r="G41" s="6" t="n">
        <f aca="false">VLOOKUP(C41,'Meal Library'!$A$2:$I$237,5,FALSE())</f>
        <v>36</v>
      </c>
      <c r="H41" s="6" t="n">
        <f aca="false">VLOOKUP(C41,'Meal Library'!$A$2:$I$237,6,FALSE())</f>
        <v>6</v>
      </c>
      <c r="I41" s="6" t="n">
        <f aca="false">VLOOKUP(C41,'Meal Library'!$A$2:$I$237,7,FALSE())</f>
        <v>8</v>
      </c>
    </row>
    <row r="42" customFormat="false" ht="15" hidden="false" customHeight="false" outlineLevel="0" collapsed="false">
      <c r="A42" s="10" t="s">
        <v>793</v>
      </c>
      <c r="B42" s="10" t="s">
        <v>801</v>
      </c>
      <c r="C42" s="10"/>
      <c r="D42" s="10"/>
      <c r="E42" s="10"/>
      <c r="F42" s="10" t="n">
        <f aca="false">SUM(F34:F41)</f>
        <v>3320</v>
      </c>
      <c r="G42" s="10" t="n">
        <f aca="false">SUM(G34:G41)</f>
        <v>259</v>
      </c>
      <c r="H42" s="10" t="n">
        <f aca="false">SUM(H34:H41)</f>
        <v>308</v>
      </c>
      <c r="I42" s="10" t="n">
        <f aca="false">SUM(I34:I41)</f>
        <v>115.5</v>
      </c>
    </row>
    <row r="44" customFormat="false" ht="35.05" hidden="false" customHeight="false" outlineLevel="0" collapsed="false">
      <c r="A44" s="7" t="s">
        <v>794</v>
      </c>
      <c r="B44" s="7" t="s">
        <v>781</v>
      </c>
      <c r="C44" s="6" t="n">
        <v>127</v>
      </c>
      <c r="D44" s="7" t="str">
        <f aca="false">VLOOKUP(C44,'Meal Library'!$A$2:$I$237,2,FALSE())</f>
        <v>Bulgogi w/ Cheesy Cauliflower Grits</v>
      </c>
      <c r="E44" s="7" t="str">
        <f aca="false">VLOOKUP(C44,'Meal Library'!$A$2:$I$237,9,FALSE())</f>
        <v>6 oz Bulgogi Beef + 1 cup Creamy Cauliflower Rice Grits + 6 oz Lemon Pepper Broccoli &amp; Carrots + 1 coin Garlic Butter. Verified via Add-to-Cart gate.</v>
      </c>
      <c r="F44" s="6" t="n">
        <f aca="false">VLOOKUP(C44,'Meal Library'!$A$2:$I$237,4,FALSE())</f>
        <v>910</v>
      </c>
      <c r="G44" s="6" t="n">
        <f aca="false">VLOOKUP(C44,'Meal Library'!$A$2:$I$237,5,FALSE())</f>
        <v>51</v>
      </c>
      <c r="H44" s="6" t="n">
        <f aca="false">VLOOKUP(C44,'Meal Library'!$A$2:$I$237,6,FALSE())</f>
        <v>65</v>
      </c>
      <c r="I44" s="6" t="n">
        <f aca="false">VLOOKUP(C44,'Meal Library'!$A$2:$I$237,7,FALSE())</f>
        <v>54</v>
      </c>
    </row>
    <row r="45" customFormat="false" ht="35.05" hidden="false" customHeight="false" outlineLevel="0" collapsed="false">
      <c r="A45" s="7"/>
      <c r="B45" s="7" t="s">
        <v>782</v>
      </c>
      <c r="C45" s="6" t="n">
        <v>105</v>
      </c>
      <c r="D45" s="7" t="str">
        <f aca="false">VLOOKUP(C45,'Meal Library'!$A$2:$I$237,2,FALSE())</f>
        <v>Hainan Chicken w/ Rice + Scallion</v>
      </c>
      <c r="E45" s="7" t="str">
        <f aca="false">VLOOKUP(C45,'Meal Library'!$A$2:$I$237,9,FALSE())</f>
        <v>6 oz Sousvide Chicken Breast + 6 oz White Rice + 6 oz Broccoli + 2 tbsp Ginger Scallion Sauce. Verified via Add-to-Cart gate.</v>
      </c>
      <c r="F45" s="6" t="n">
        <f aca="false">VLOOKUP(C45,'Meal Library'!$A$2:$I$237,4,FALSE())</f>
        <v>790</v>
      </c>
      <c r="G45" s="6" t="n">
        <f aca="false">VLOOKUP(C45,'Meal Library'!$A$2:$I$237,5,FALSE())</f>
        <v>61</v>
      </c>
      <c r="H45" s="6" t="n">
        <f aca="false">VLOOKUP(C45,'Meal Library'!$A$2:$I$237,6,FALSE())</f>
        <v>61</v>
      </c>
      <c r="I45" s="6" t="n">
        <f aca="false">VLOOKUP(C45,'Meal Library'!$A$2:$I$237,7,FALSE())</f>
        <v>34</v>
      </c>
    </row>
    <row r="46" customFormat="false" ht="23.85" hidden="false" customHeight="false" outlineLevel="0" collapsed="false">
      <c r="A46" s="7"/>
      <c r="B46" s="7" t="s">
        <v>783</v>
      </c>
      <c r="C46" s="6" t="n">
        <v>312</v>
      </c>
      <c r="D46" s="7" t="str">
        <f aca="false">VLOOKUP(C46,'Meal Library'!$A$2:$I$237,2,FALSE())</f>
        <v>BYO: Chicken Tikka + Brown Rice + Cauliflower Rice</v>
      </c>
      <c r="E46" s="7" t="str">
        <f aca="false">VLOOKUP(C46,'Meal Library'!$A$2:$I$237,9,FALSE())</f>
        <v>6 oz Chicken Tikka + 4 oz Brown Rice + 1 cup Lime and Scallion Cauliflower Rice</v>
      </c>
      <c r="F46" s="6" t="n">
        <f aca="false">VLOOKUP(C46,'Meal Library'!$A$2:$I$237,4,FALSE())</f>
        <v>615</v>
      </c>
      <c r="G46" s="6" t="n">
        <f aca="false">VLOOKUP(C46,'Meal Library'!$A$2:$I$237,5,FALSE())</f>
        <v>62</v>
      </c>
      <c r="H46" s="6" t="n">
        <f aca="false">VLOOKUP(C46,'Meal Library'!$A$2:$I$237,6,FALSE())</f>
        <v>53</v>
      </c>
      <c r="I46" s="6" t="n">
        <f aca="false">VLOOKUP(C46,'Meal Library'!$A$2:$I$237,7,FALSE())</f>
        <v>21</v>
      </c>
    </row>
    <row r="47" customFormat="false" ht="23.85" hidden="false" customHeight="false" outlineLevel="0" collapsed="false">
      <c r="A47" s="7"/>
      <c r="B47" s="7" t="s">
        <v>784</v>
      </c>
      <c r="C47" s="6" t="n">
        <v>230</v>
      </c>
      <c r="D47" s="7" t="str">
        <f aca="false">VLOOKUP(C47,'Meal Library'!$A$2:$I$237,2,FALSE())</f>
        <v>Banana (1 piece)</v>
      </c>
      <c r="E47" s="7" t="str">
        <f aca="false">VLOOKUP(C47,'Meal Library'!$A$2:$I$237,9,FALSE())</f>
        <v>1 Banana from the Fruits menu. Verified via Add-to-Cart gate at localfoodz.co/menu/fruits.</v>
      </c>
      <c r="F47" s="6" t="n">
        <f aca="false">VLOOKUP(C47,'Meal Library'!$A$2:$I$237,4,FALSE())</f>
        <v>110</v>
      </c>
      <c r="G47" s="6" t="n">
        <f aca="false">VLOOKUP(C47,'Meal Library'!$A$2:$I$237,5,FALSE())</f>
        <v>1</v>
      </c>
      <c r="H47" s="6" t="n">
        <f aca="false">VLOOKUP(C47,'Meal Library'!$A$2:$I$237,6,FALSE())</f>
        <v>27</v>
      </c>
      <c r="I47" s="6" t="n">
        <f aca="false">VLOOKUP(C47,'Meal Library'!$A$2:$I$237,7,FALSE())</f>
        <v>0</v>
      </c>
    </row>
    <row r="48" customFormat="false" ht="23.85" hidden="false" customHeight="false" outlineLevel="0" collapsed="false">
      <c r="A48" s="7"/>
      <c r="B48" s="7" t="s">
        <v>785</v>
      </c>
      <c r="C48" s="6" t="n">
        <v>231</v>
      </c>
      <c r="D48" s="7" t="str">
        <f aca="false">VLOOKUP(C48,'Meal Library'!$A$2:$I$237,2,FALSE())</f>
        <v>Apple (1 cup)</v>
      </c>
      <c r="E48" s="7" t="str">
        <f aca="false">VLOOKUP(C48,'Meal Library'!$A$2:$I$237,9,FALSE())</f>
        <v>1 Cup sliced Apple from the Fruits menu. Verified via Add-to-Cart gate at localfoodz.co/menu/fruits.</v>
      </c>
      <c r="F48" s="6" t="n">
        <f aca="false">VLOOKUP(C48,'Meal Library'!$A$2:$I$237,4,FALSE())</f>
        <v>90</v>
      </c>
      <c r="G48" s="6" t="n">
        <f aca="false">VLOOKUP(C48,'Meal Library'!$A$2:$I$237,5,FALSE())</f>
        <v>0</v>
      </c>
      <c r="H48" s="6" t="n">
        <f aca="false">VLOOKUP(C48,'Meal Library'!$A$2:$I$237,6,FALSE())</f>
        <v>25</v>
      </c>
      <c r="I48" s="6" t="n">
        <f aca="false">VLOOKUP(C48,'Meal Library'!$A$2:$I$237,7,FALSE())</f>
        <v>0</v>
      </c>
    </row>
    <row r="49" customFormat="false" ht="15" hidden="false" customHeight="false" outlineLevel="0" collapsed="false">
      <c r="A49" s="7"/>
      <c r="B49" s="7" t="s">
        <v>786</v>
      </c>
      <c r="C49" s="6" t="n">
        <v>97</v>
      </c>
      <c r="D49" s="7" t="str">
        <f aca="false">VLOOKUP(C49,'Meal Library'!$A$2:$I$237,2,FALSE())</f>
        <v>Veg Fritter (2)</v>
      </c>
      <c r="E49" s="7" t="str">
        <f aca="false">VLOOKUP(C49,'Meal Library'!$A$2:$I$237,9,FALSE())</f>
        <v>2 fritters, no sauce. Verified via Add-to-Cart gate.</v>
      </c>
      <c r="F49" s="6" t="n">
        <f aca="false">VLOOKUP(C49,'Meal Library'!$A$2:$I$237,4,FALSE())</f>
        <v>130</v>
      </c>
      <c r="G49" s="6" t="n">
        <f aca="false">VLOOKUP(C49,'Meal Library'!$A$2:$I$237,5,FALSE())</f>
        <v>3</v>
      </c>
      <c r="H49" s="6" t="n">
        <f aca="false">VLOOKUP(C49,'Meal Library'!$A$2:$I$237,6,FALSE())</f>
        <v>30</v>
      </c>
      <c r="I49" s="6" t="n">
        <f aca="false">VLOOKUP(C49,'Meal Library'!$A$2:$I$237,7,FALSE())</f>
        <v>0</v>
      </c>
    </row>
    <row r="50" customFormat="false" ht="23.85" hidden="false" customHeight="false" outlineLevel="0" collapsed="false">
      <c r="A50" s="7"/>
      <c r="B50" s="7" t="s">
        <v>787</v>
      </c>
      <c r="C50" s="6" t="n">
        <v>8003</v>
      </c>
      <c r="D50" s="7" t="str">
        <f aca="false">VLOOKUP(C50,'Meal Library'!$A$2:$I$237,2,FALSE())</f>
        <v>Custom LF Combo: 8 oz Sousvide Chicken Breast + 4 oz White Rice</v>
      </c>
      <c r="E50" s="7" t="str">
        <f aca="false">VLOOKUP(C50,'Meal Library'!$A$2:$I$237,9,FALSE())</f>
        <v>8 oz Sousvide Chicken Breast + 4 oz White Rice  (build via Customized Meals on localfoodz.co)</v>
      </c>
      <c r="F50" s="6" t="n">
        <f aca="false">VLOOKUP(C50,'Meal Library'!$A$2:$I$237,4,FALSE())</f>
        <v>490</v>
      </c>
      <c r="G50" s="6" t="n">
        <f aca="false">VLOOKUP(C50,'Meal Library'!$A$2:$I$237,5,FALSE())</f>
        <v>73</v>
      </c>
      <c r="H50" s="6" t="n">
        <f aca="false">VLOOKUP(C50,'Meal Library'!$A$2:$I$237,6,FALSE())</f>
        <v>34</v>
      </c>
      <c r="I50" s="6" t="n">
        <f aca="false">VLOOKUP(C50,'Meal Library'!$A$2:$I$237,7,FALSE())</f>
        <v>7</v>
      </c>
    </row>
    <row r="51" customFormat="false" ht="15" hidden="false" customHeight="false" outlineLevel="0" collapsed="false">
      <c r="A51" s="7"/>
      <c r="B51" s="7" t="s">
        <v>788</v>
      </c>
      <c r="C51" s="6" t="n">
        <v>652</v>
      </c>
      <c r="D51" s="7" t="str">
        <f aca="false">VLOOKUP(C51,'Meal Library'!$A$2:$I$237,2,FALSE())</f>
        <v>CM Spanish Rice (4oz)</v>
      </c>
      <c r="E51" s="7" t="str">
        <f aca="false">VLOOKUP(C51,'Meal Library'!$A$2:$I$237,9,FALSE())</f>
        <v>4 oz Spanish Rice from Customized Meals</v>
      </c>
      <c r="F51" s="6" t="n">
        <f aca="false">VLOOKUP(C51,'Meal Library'!$A$2:$I$237,4,FALSE())</f>
        <v>160</v>
      </c>
      <c r="G51" s="6" t="n">
        <f aca="false">VLOOKUP(C51,'Meal Library'!$A$2:$I$237,5,FALSE())</f>
        <v>3</v>
      </c>
      <c r="H51" s="6" t="n">
        <f aca="false">VLOOKUP(C51,'Meal Library'!$A$2:$I$237,6,FALSE())</f>
        <v>31</v>
      </c>
      <c r="I51" s="6" t="n">
        <f aca="false">VLOOKUP(C51,'Meal Library'!$A$2:$I$237,7,FALSE())</f>
        <v>2.5</v>
      </c>
    </row>
    <row r="52" customFormat="false" ht="15" hidden="false" customHeight="false" outlineLevel="0" collapsed="false">
      <c r="A52" s="10" t="s">
        <v>794</v>
      </c>
      <c r="B52" s="10" t="s">
        <v>801</v>
      </c>
      <c r="C52" s="10"/>
      <c r="D52" s="10"/>
      <c r="E52" s="10"/>
      <c r="F52" s="10" t="n">
        <f aca="false">SUM(F44:F51)</f>
        <v>3295</v>
      </c>
      <c r="G52" s="10" t="n">
        <f aca="false">SUM(G44:G51)</f>
        <v>254</v>
      </c>
      <c r="H52" s="10" t="n">
        <f aca="false">SUM(H44:H51)</f>
        <v>326</v>
      </c>
      <c r="I52" s="10" t="n">
        <f aca="false">SUM(I44:I51)</f>
        <v>118.5</v>
      </c>
    </row>
    <row r="54" customFormat="false" ht="23.85" hidden="false" customHeight="false" outlineLevel="0" collapsed="false">
      <c r="A54" s="7" t="s">
        <v>795</v>
      </c>
      <c r="B54" s="7" t="s">
        <v>781</v>
      </c>
      <c r="C54" s="6" t="n">
        <v>308</v>
      </c>
      <c r="D54" s="7" t="str">
        <f aca="false">VLOOKUP(C54,'Meal Library'!$A$2:$I$237,2,FALSE())</f>
        <v>BYO: Ground Bison + Quinoa + Garlic Baked Mushrooms</v>
      </c>
      <c r="E54" s="7" t="str">
        <f aca="false">VLOOKUP(C54,'Meal Library'!$A$2:$I$237,9,FALSE())</f>
        <v>6 oz Ground Bison + 1 cup Quinoa + 4 oz Garlic Baked Mushrooms</v>
      </c>
      <c r="F54" s="6" t="n">
        <f aca="false">VLOOKUP(C54,'Meal Library'!$A$2:$I$237,4,FALSE())</f>
        <v>795</v>
      </c>
      <c r="G54" s="6" t="n">
        <f aca="false">VLOOKUP(C54,'Meal Library'!$A$2:$I$237,5,FALSE())</f>
        <v>64</v>
      </c>
      <c r="H54" s="6" t="n">
        <f aca="false">VLOOKUP(C54,'Meal Library'!$A$2:$I$237,6,FALSE())</f>
        <v>41</v>
      </c>
      <c r="I54" s="6" t="n">
        <f aca="false">VLOOKUP(C54,'Meal Library'!$A$2:$I$237,7,FALSE())</f>
        <v>42</v>
      </c>
    </row>
    <row r="55" customFormat="false" ht="35.05" hidden="false" customHeight="false" outlineLevel="0" collapsed="false">
      <c r="A55" s="7"/>
      <c r="B55" s="7" t="s">
        <v>782</v>
      </c>
      <c r="C55" s="6" t="n">
        <v>14</v>
      </c>
      <c r="D55" s="7" t="str">
        <f aca="false">VLOOKUP(C55,'Meal Library'!$A$2:$I$237,2,FALSE())</f>
        <v>Garlic Steak w/ Cauliflower Grits</v>
      </c>
      <c r="E55" s="7" t="str">
        <f aca="false">VLOOKUP(C55,'Meal Library'!$A$2:$I$237,9,FALSE())</f>
        <v>6 oz Garlic Steak + 4 oz Lemon Pepper Broccoli &amp; Carrots + 1 cup Cauliflower Rice Grits + .5 oz Garlic Herb Butter. Verified via Add-to-Cart gate.</v>
      </c>
      <c r="F55" s="6" t="n">
        <f aca="false">VLOOKUP(C55,'Meal Library'!$A$2:$I$237,4,FALSE())</f>
        <v>780</v>
      </c>
      <c r="G55" s="6" t="n">
        <f aca="false">VLOOKUP(C55,'Meal Library'!$A$2:$I$237,5,FALSE())</f>
        <v>64</v>
      </c>
      <c r="H55" s="6" t="n">
        <f aca="false">VLOOKUP(C55,'Meal Library'!$A$2:$I$237,6,FALSE())</f>
        <v>42</v>
      </c>
      <c r="I55" s="6" t="n">
        <f aca="false">VLOOKUP(C55,'Meal Library'!$A$2:$I$237,7,FALSE())</f>
        <v>43</v>
      </c>
    </row>
    <row r="56" customFormat="false" ht="35.05" hidden="false" customHeight="false" outlineLevel="0" collapsed="false">
      <c r="A56" s="7"/>
      <c r="B56" s="7" t="s">
        <v>783</v>
      </c>
      <c r="C56" s="6" t="n">
        <v>128</v>
      </c>
      <c r="D56" s="7" t="str">
        <f aca="false">VLOOKUP(C56,'Meal Library'!$A$2:$I$237,2,FALSE())</f>
        <v>Build-Your-Own Pasta Bowl</v>
      </c>
      <c r="E56" s="7" t="str">
        <f aca="false">VLOOKUP(C56,'Meal Library'!$A$2:$I$237,9,FALSE())</f>
        <v>6 oz Smoked Paprika Chicken Breast + 6 oz Whole Wheat Penne Pasta + 6 oz Broccoli + 4 tbsp Red Bell Pepper Sauce + 2 tbsp Cheddar. Verified via Add-to-Cart gate.</v>
      </c>
      <c r="F56" s="6" t="n">
        <f aca="false">VLOOKUP(C56,'Meal Library'!$A$2:$I$237,4,FALSE())</f>
        <v>650</v>
      </c>
      <c r="G56" s="6" t="n">
        <f aca="false">VLOOKUP(C56,'Meal Library'!$A$2:$I$237,5,FALSE())</f>
        <v>69</v>
      </c>
      <c r="H56" s="6" t="n">
        <f aca="false">VLOOKUP(C56,'Meal Library'!$A$2:$I$237,6,FALSE())</f>
        <v>68</v>
      </c>
      <c r="I56" s="6" t="n">
        <f aca="false">VLOOKUP(C56,'Meal Library'!$A$2:$I$237,7,FALSE())</f>
        <v>16</v>
      </c>
    </row>
    <row r="57" customFormat="false" ht="23.85" hidden="false" customHeight="false" outlineLevel="0" collapsed="false">
      <c r="A57" s="7"/>
      <c r="B57" s="7" t="s">
        <v>784</v>
      </c>
      <c r="C57" s="6" t="n">
        <v>232</v>
      </c>
      <c r="D57" s="7" t="str">
        <f aca="false">VLOOKUP(C57,'Meal Library'!$A$2:$I$237,2,FALSE())</f>
        <v>Orange (1 cup)</v>
      </c>
      <c r="E57" s="7" t="str">
        <f aca="false">VLOOKUP(C57,'Meal Library'!$A$2:$I$237,9,FALSE())</f>
        <v>1 Cup Orange segments from the Fruits menu. Verified via Add-to-Cart gate at localfoodz.co/menu/fruits.</v>
      </c>
      <c r="F57" s="6" t="n">
        <f aca="false">VLOOKUP(C57,'Meal Library'!$A$2:$I$237,4,FALSE())</f>
        <v>70</v>
      </c>
      <c r="G57" s="6" t="n">
        <f aca="false">VLOOKUP(C57,'Meal Library'!$A$2:$I$237,5,FALSE())</f>
        <v>1</v>
      </c>
      <c r="H57" s="6" t="n">
        <f aca="false">VLOOKUP(C57,'Meal Library'!$A$2:$I$237,6,FALSE())</f>
        <v>17</v>
      </c>
      <c r="I57" s="6" t="n">
        <f aca="false">VLOOKUP(C57,'Meal Library'!$A$2:$I$237,7,FALSE())</f>
        <v>0</v>
      </c>
    </row>
    <row r="58" customFormat="false" ht="23.85" hidden="false" customHeight="false" outlineLevel="0" collapsed="false">
      <c r="A58" s="7"/>
      <c r="B58" s="7" t="s">
        <v>785</v>
      </c>
      <c r="C58" s="6" t="n">
        <v>8012</v>
      </c>
      <c r="D58" s="7" t="str">
        <f aca="false">VLOOKUP(C58,'Meal Library'!$A$2:$I$237,2,FALSE())</f>
        <v>Custom LF Combo: 4 oz Smoked Paprika Chicken Breast + 8 oz White Rice</v>
      </c>
      <c r="E58" s="7" t="str">
        <f aca="false">VLOOKUP(C58,'Meal Library'!$A$2:$I$237,9,FALSE())</f>
        <v>4 oz Smoked Paprika Chicken Breast + 8 oz White Rice  (build via Customized Meals on localfoodz.co)</v>
      </c>
      <c r="F58" s="6" t="n">
        <f aca="false">VLOOKUP(C58,'Meal Library'!$A$2:$I$237,4,FALSE())</f>
        <v>470</v>
      </c>
      <c r="G58" s="6" t="n">
        <f aca="false">VLOOKUP(C58,'Meal Library'!$A$2:$I$237,5,FALSE())</f>
        <v>39</v>
      </c>
      <c r="H58" s="6" t="n">
        <f aca="false">VLOOKUP(C58,'Meal Library'!$A$2:$I$237,6,FALSE())</f>
        <v>66</v>
      </c>
      <c r="I58" s="6" t="n">
        <f aca="false">VLOOKUP(C58,'Meal Library'!$A$2:$I$237,7,FALSE())</f>
        <v>3.5</v>
      </c>
    </row>
    <row r="59" customFormat="false" ht="23.85" hidden="false" customHeight="false" outlineLevel="0" collapsed="false">
      <c r="A59" s="7"/>
      <c r="B59" s="7" t="s">
        <v>786</v>
      </c>
      <c r="C59" s="6" t="n">
        <v>8013</v>
      </c>
      <c r="D59" s="7" t="str">
        <f aca="false">VLOOKUP(C59,'Meal Library'!$A$2:$I$237,2,FALSE())</f>
        <v>Custom LF Combo: 4 oz Garlic Shrimp + 4 oz White Rice + 4 oz Spanish Rice</v>
      </c>
      <c r="E59" s="7" t="str">
        <f aca="false">VLOOKUP(C59,'Meal Library'!$A$2:$I$237,9,FALSE())</f>
        <v>4 oz Garlic Shrimp + 4 oz White Rice + 4 oz Spanish Rice  (build via Customized Meals on localfoodz.co)</v>
      </c>
      <c r="F59" s="6" t="n">
        <f aca="false">VLOOKUP(C59,'Meal Library'!$A$2:$I$237,4,FALSE())</f>
        <v>400</v>
      </c>
      <c r="G59" s="6" t="n">
        <f aca="false">VLOOKUP(C59,'Meal Library'!$A$2:$I$237,5,FALSE())</f>
        <v>22</v>
      </c>
      <c r="H59" s="6" t="n">
        <f aca="false">VLOOKUP(C59,'Meal Library'!$A$2:$I$237,6,FALSE())</f>
        <v>65</v>
      </c>
      <c r="I59" s="6" t="n">
        <f aca="false">VLOOKUP(C59,'Meal Library'!$A$2:$I$237,7,FALSE())</f>
        <v>3.5</v>
      </c>
    </row>
    <row r="60" customFormat="false" ht="15" hidden="false" customHeight="false" outlineLevel="0" collapsed="false">
      <c r="A60" s="10" t="s">
        <v>795</v>
      </c>
      <c r="B60" s="10" t="s">
        <v>801</v>
      </c>
      <c r="C60" s="10"/>
      <c r="D60" s="10"/>
      <c r="E60" s="10"/>
      <c r="F60" s="10" t="n">
        <f aca="false">SUM(F54:F59)</f>
        <v>3165</v>
      </c>
      <c r="G60" s="10" t="n">
        <f aca="false">SUM(G54:G59)</f>
        <v>259</v>
      </c>
      <c r="H60" s="10" t="n">
        <f aca="false">SUM(H54:H59)</f>
        <v>299</v>
      </c>
      <c r="I60" s="10" t="n">
        <f aca="false">SUM(I54:I59)</f>
        <v>108</v>
      </c>
    </row>
    <row r="62" customFormat="false" ht="35.05" hidden="false" customHeight="false" outlineLevel="0" collapsed="false">
      <c r="A62" s="7" t="s">
        <v>796</v>
      </c>
      <c r="B62" s="7" t="s">
        <v>781</v>
      </c>
      <c r="C62" s="6" t="n">
        <v>127</v>
      </c>
      <c r="D62" s="7" t="str">
        <f aca="false">VLOOKUP(C62,'Meal Library'!$A$2:$I$237,2,FALSE())</f>
        <v>Bulgogi w/ Cheesy Cauliflower Grits</v>
      </c>
      <c r="E62" s="7" t="str">
        <f aca="false">VLOOKUP(C62,'Meal Library'!$A$2:$I$237,9,FALSE())</f>
        <v>6 oz Bulgogi Beef + 1 cup Creamy Cauliflower Rice Grits + 6 oz Lemon Pepper Broccoli &amp; Carrots + 1 coin Garlic Butter. Verified via Add-to-Cart gate.</v>
      </c>
      <c r="F62" s="6" t="n">
        <f aca="false">VLOOKUP(C62,'Meal Library'!$A$2:$I$237,4,FALSE())</f>
        <v>910</v>
      </c>
      <c r="G62" s="6" t="n">
        <f aca="false">VLOOKUP(C62,'Meal Library'!$A$2:$I$237,5,FALSE())</f>
        <v>51</v>
      </c>
      <c r="H62" s="6" t="n">
        <f aca="false">VLOOKUP(C62,'Meal Library'!$A$2:$I$237,6,FALSE())</f>
        <v>65</v>
      </c>
      <c r="I62" s="6" t="n">
        <f aca="false">VLOOKUP(C62,'Meal Library'!$A$2:$I$237,7,FALSE())</f>
        <v>54</v>
      </c>
    </row>
    <row r="63" customFormat="false" ht="23.85" hidden="false" customHeight="false" outlineLevel="0" collapsed="false">
      <c r="A63" s="7"/>
      <c r="B63" s="7" t="s">
        <v>782</v>
      </c>
      <c r="C63" s="6" t="n">
        <v>33</v>
      </c>
      <c r="D63" s="7" t="str">
        <f aca="false">VLOOKUP(C63,'Meal Library'!$A$2:$I$237,2,FALSE())</f>
        <v>Chicken Quesadilla</v>
      </c>
      <c r="E63" s="7" t="str">
        <f aca="false">VLOOKUP(C63,'Meal Library'!$A$2:$I$237,9,FALSE())</f>
        <v>Chicken Quesadilla + 2 tbsp Sour Cream + 2 oz Guacamole. Verified via Add-to-Cart gate.</v>
      </c>
      <c r="F63" s="6" t="n">
        <f aca="false">VLOOKUP(C63,'Meal Library'!$A$2:$I$237,4,FALSE())</f>
        <v>890</v>
      </c>
      <c r="G63" s="6" t="n">
        <f aca="false">VLOOKUP(C63,'Meal Library'!$A$2:$I$237,5,FALSE())</f>
        <v>66</v>
      </c>
      <c r="H63" s="6" t="n">
        <f aca="false">VLOOKUP(C63,'Meal Library'!$A$2:$I$237,6,FALSE())</f>
        <v>76</v>
      </c>
      <c r="I63" s="6" t="n">
        <f aca="false">VLOOKUP(C63,'Meal Library'!$A$2:$I$237,7,FALSE())</f>
        <v>35</v>
      </c>
    </row>
    <row r="64" customFormat="false" ht="35.05" hidden="false" customHeight="false" outlineLevel="0" collapsed="false">
      <c r="A64" s="7"/>
      <c r="B64" s="7" t="s">
        <v>783</v>
      </c>
      <c r="C64" s="6" t="n">
        <v>128</v>
      </c>
      <c r="D64" s="7" t="str">
        <f aca="false">VLOOKUP(C64,'Meal Library'!$A$2:$I$237,2,FALSE())</f>
        <v>Build-Your-Own Pasta Bowl</v>
      </c>
      <c r="E64" s="7" t="str">
        <f aca="false">VLOOKUP(C64,'Meal Library'!$A$2:$I$237,9,FALSE())</f>
        <v>6 oz Smoked Paprika Chicken Breast + 6 oz Whole Wheat Penne Pasta + 6 oz Broccoli + 4 tbsp Red Bell Pepper Sauce + 2 tbsp Cheddar. Verified via Add-to-Cart gate.</v>
      </c>
      <c r="F64" s="6" t="n">
        <f aca="false">VLOOKUP(C64,'Meal Library'!$A$2:$I$237,4,FALSE())</f>
        <v>650</v>
      </c>
      <c r="G64" s="6" t="n">
        <f aca="false">VLOOKUP(C64,'Meal Library'!$A$2:$I$237,5,FALSE())</f>
        <v>69</v>
      </c>
      <c r="H64" s="6" t="n">
        <f aca="false">VLOOKUP(C64,'Meal Library'!$A$2:$I$237,6,FALSE())</f>
        <v>68</v>
      </c>
      <c r="I64" s="6" t="n">
        <f aca="false">VLOOKUP(C64,'Meal Library'!$A$2:$I$237,7,FALSE())</f>
        <v>16</v>
      </c>
    </row>
    <row r="65" customFormat="false" ht="23.85" hidden="false" customHeight="false" outlineLevel="0" collapsed="false">
      <c r="A65" s="7"/>
      <c r="B65" s="7" t="s">
        <v>784</v>
      </c>
      <c r="C65" s="6" t="n">
        <v>230</v>
      </c>
      <c r="D65" s="7" t="str">
        <f aca="false">VLOOKUP(C65,'Meal Library'!$A$2:$I$237,2,FALSE())</f>
        <v>Banana (1 piece)</v>
      </c>
      <c r="E65" s="7" t="str">
        <f aca="false">VLOOKUP(C65,'Meal Library'!$A$2:$I$237,9,FALSE())</f>
        <v>1 Banana from the Fruits menu. Verified via Add-to-Cart gate at localfoodz.co/menu/fruits.</v>
      </c>
      <c r="F65" s="6" t="n">
        <f aca="false">VLOOKUP(C65,'Meal Library'!$A$2:$I$237,4,FALSE())</f>
        <v>110</v>
      </c>
      <c r="G65" s="6" t="n">
        <f aca="false">VLOOKUP(C65,'Meal Library'!$A$2:$I$237,5,FALSE())</f>
        <v>1</v>
      </c>
      <c r="H65" s="6" t="n">
        <f aca="false">VLOOKUP(C65,'Meal Library'!$A$2:$I$237,6,FALSE())</f>
        <v>27</v>
      </c>
      <c r="I65" s="6" t="n">
        <f aca="false">VLOOKUP(C65,'Meal Library'!$A$2:$I$237,7,FALSE())</f>
        <v>0</v>
      </c>
    </row>
    <row r="66" customFormat="false" ht="23.85" hidden="false" customHeight="false" outlineLevel="0" collapsed="false">
      <c r="A66" s="7"/>
      <c r="B66" s="7" t="s">
        <v>785</v>
      </c>
      <c r="C66" s="6" t="n">
        <v>232</v>
      </c>
      <c r="D66" s="7" t="str">
        <f aca="false">VLOOKUP(C66,'Meal Library'!$A$2:$I$237,2,FALSE())</f>
        <v>Orange (1 cup)</v>
      </c>
      <c r="E66" s="7" t="str">
        <f aca="false">VLOOKUP(C66,'Meal Library'!$A$2:$I$237,9,FALSE())</f>
        <v>1 Cup Orange segments from the Fruits menu. Verified via Add-to-Cart gate at localfoodz.co/menu/fruits.</v>
      </c>
      <c r="F66" s="6" t="n">
        <f aca="false">VLOOKUP(C66,'Meal Library'!$A$2:$I$237,4,FALSE())</f>
        <v>70</v>
      </c>
      <c r="G66" s="6" t="n">
        <f aca="false">VLOOKUP(C66,'Meal Library'!$A$2:$I$237,5,FALSE())</f>
        <v>1</v>
      </c>
      <c r="H66" s="6" t="n">
        <f aca="false">VLOOKUP(C66,'Meal Library'!$A$2:$I$237,6,FALSE())</f>
        <v>17</v>
      </c>
      <c r="I66" s="6" t="n">
        <f aca="false">VLOOKUP(C66,'Meal Library'!$A$2:$I$237,7,FALSE())</f>
        <v>0</v>
      </c>
    </row>
    <row r="67" customFormat="false" ht="15" hidden="false" customHeight="false" outlineLevel="0" collapsed="false">
      <c r="A67" s="7"/>
      <c r="B67" s="7" t="s">
        <v>786</v>
      </c>
      <c r="C67" s="6" t="n">
        <v>669</v>
      </c>
      <c r="D67" s="7" t="str">
        <f aca="false">VLOOKUP(C67,'Meal Library'!$A$2:$I$237,2,FALSE())</f>
        <v>CM Veg Fritter (1)</v>
      </c>
      <c r="E67" s="7" t="str">
        <f aca="false">VLOOKUP(C67,'Meal Library'!$A$2:$I$237,9,FALSE())</f>
        <v>1 Veg Fritter from Customized Meals</v>
      </c>
      <c r="F67" s="6" t="n">
        <f aca="false">VLOOKUP(C67,'Meal Library'!$A$2:$I$237,4,FALSE())</f>
        <v>70</v>
      </c>
      <c r="G67" s="6" t="n">
        <f aca="false">VLOOKUP(C67,'Meal Library'!$A$2:$I$237,5,FALSE())</f>
        <v>2</v>
      </c>
      <c r="H67" s="6" t="n">
        <f aca="false">VLOOKUP(C67,'Meal Library'!$A$2:$I$237,6,FALSE())</f>
        <v>15</v>
      </c>
      <c r="I67" s="6" t="n">
        <f aca="false">VLOOKUP(C67,'Meal Library'!$A$2:$I$237,7,FALSE())</f>
        <v>0</v>
      </c>
    </row>
    <row r="68" customFormat="false" ht="23.85" hidden="false" customHeight="false" outlineLevel="0" collapsed="false">
      <c r="A68" s="7"/>
      <c r="B68" s="7" t="s">
        <v>787</v>
      </c>
      <c r="C68" s="6" t="n">
        <v>8014</v>
      </c>
      <c r="D68" s="7" t="str">
        <f aca="false">VLOOKUP(C68,'Meal Library'!$A$2:$I$237,2,FALSE())</f>
        <v>Custom LF Combo: 4 oz Teriyaki Chicken Breast + 4 oz Spanish Rice</v>
      </c>
      <c r="E68" s="7" t="str">
        <f aca="false">VLOOKUP(C68,'Meal Library'!$A$2:$I$237,9,FALSE())</f>
        <v>4 oz Teriyaki Chicken Breast + 4 oz Spanish Rice  (build via Customized Meals on localfoodz.co)</v>
      </c>
      <c r="F68" s="6" t="n">
        <f aca="false">VLOOKUP(C68,'Meal Library'!$A$2:$I$237,4,FALSE())</f>
        <v>350</v>
      </c>
      <c r="G68" s="6" t="n">
        <f aca="false">VLOOKUP(C68,'Meal Library'!$A$2:$I$237,5,FALSE())</f>
        <v>38</v>
      </c>
      <c r="H68" s="6" t="n">
        <f aca="false">VLOOKUP(C68,'Meal Library'!$A$2:$I$237,6,FALSE())</f>
        <v>35</v>
      </c>
      <c r="I68" s="6" t="n">
        <f aca="false">VLOOKUP(C68,'Meal Library'!$A$2:$I$237,7,FALSE())</f>
        <v>6</v>
      </c>
    </row>
    <row r="69" customFormat="false" ht="23.85" hidden="false" customHeight="false" outlineLevel="0" collapsed="false">
      <c r="A69" s="7"/>
      <c r="B69" s="7" t="s">
        <v>788</v>
      </c>
      <c r="C69" s="6" t="n">
        <v>8015</v>
      </c>
      <c r="D69" s="7" t="str">
        <f aca="false">VLOOKUP(C69,'Meal Library'!$A$2:$I$237,2,FALSE())</f>
        <v>Custom LF Combo: 4 oz Ginger Soy Tilapia + 4 oz Roasted Herb Potatoes</v>
      </c>
      <c r="E69" s="7" t="str">
        <f aca="false">VLOOKUP(C69,'Meal Library'!$A$2:$I$237,9,FALSE())</f>
        <v>4 oz Ginger Soy Tilapia + 4 oz Roasted Herb Potatoes  (build via Customized Meals on localfoodz.co)</v>
      </c>
      <c r="F69" s="6" t="n">
        <f aca="false">VLOOKUP(C69,'Meal Library'!$A$2:$I$237,4,FALSE())</f>
        <v>250</v>
      </c>
      <c r="G69" s="6" t="n">
        <f aca="false">VLOOKUP(C69,'Meal Library'!$A$2:$I$237,5,FALSE())</f>
        <v>30</v>
      </c>
      <c r="H69" s="6" t="n">
        <f aca="false">VLOOKUP(C69,'Meal Library'!$A$2:$I$237,6,FALSE())</f>
        <v>24</v>
      </c>
      <c r="I69" s="6" t="n">
        <f aca="false">VLOOKUP(C69,'Meal Library'!$A$2:$I$237,7,FALSE())</f>
        <v>5</v>
      </c>
    </row>
    <row r="70" customFormat="false" ht="15" hidden="false" customHeight="false" outlineLevel="0" collapsed="false">
      <c r="A70" s="10" t="s">
        <v>796</v>
      </c>
      <c r="B70" s="10" t="s">
        <v>801</v>
      </c>
      <c r="C70" s="10"/>
      <c r="D70" s="10"/>
      <c r="E70" s="10"/>
      <c r="F70" s="10" t="n">
        <f aca="false">SUM(F62:F69)</f>
        <v>3300</v>
      </c>
      <c r="G70" s="10" t="n">
        <f aca="false">SUM(G62:G69)</f>
        <v>258</v>
      </c>
      <c r="H70" s="10" t="n">
        <f aca="false">SUM(H62:H69)</f>
        <v>327</v>
      </c>
      <c r="I70" s="10" t="n">
        <f aca="false">SUM(I62:I69)</f>
        <v>116</v>
      </c>
    </row>
    <row r="72" customFormat="false" ht="15" hidden="false" customHeight="false" outlineLevel="0" collapsed="false">
      <c r="A72" s="11"/>
      <c r="B72" s="11" t="s">
        <v>797</v>
      </c>
      <c r="C72" s="11"/>
      <c r="D72" s="11"/>
      <c r="E72" s="11"/>
      <c r="F72" s="11" t="n">
        <f aca="false">AVERAGE(F12,F21,F32,F42,F52,F60,F70)</f>
        <v>3251.42857142857</v>
      </c>
      <c r="G72" s="11" t="n">
        <f aca="false">AVERAGE(G12,G21,G32,G42,G52,G60,G70)</f>
        <v>248</v>
      </c>
      <c r="H72" s="11" t="n">
        <f aca="false">AVERAGE(H12,H21,H32,H42,H52,H60,H70)</f>
        <v>329.571428571429</v>
      </c>
      <c r="I72" s="11" t="n">
        <f aca="false">AVERAGE(I12,I21,I32,I42,I52,I60,I70)</f>
        <v>109.928571428571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802</v>
      </c>
      <c r="C1" s="9" t="s">
        <v>803</v>
      </c>
      <c r="F1" s="9" t="s">
        <v>804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35.05" hidden="false" customHeight="false" outlineLevel="0" collapsed="false">
      <c r="A5" s="7" t="s">
        <v>780</v>
      </c>
      <c r="B5" s="7" t="s">
        <v>781</v>
      </c>
      <c r="C5" s="6" t="n">
        <v>41</v>
      </c>
      <c r="D5" s="7" t="str">
        <f aca="false">VLOOKUP(C5,'Meal Library'!$A$2:$I$237,2,FALSE())</f>
        <v>Chicken Tikka w/ Rice and Veg</v>
      </c>
      <c r="E5" s="7" t="str">
        <f aca="false">VLOOKUP(C5,'Meal Library'!$A$2:$I$237,9,FALSE())</f>
        <v>6 oz Chicken Tikka + 6 oz White Rice + 6 oz Fajita Veg Mix + 2 tbsp Cilantro Lime Sauce. Verified via Add-to-Cart gate.</v>
      </c>
      <c r="F5" s="6" t="n">
        <f aca="false">VLOOKUP(C5,'Meal Library'!$A$2:$I$237,4,FALSE())</f>
        <v>810</v>
      </c>
      <c r="G5" s="6" t="n">
        <f aca="false">VLOOKUP(C5,'Meal Library'!$A$2:$I$237,5,FALSE())</f>
        <v>63</v>
      </c>
      <c r="H5" s="6" t="n">
        <f aca="false">VLOOKUP(C5,'Meal Library'!$A$2:$I$237,6,FALSE())</f>
        <v>77</v>
      </c>
      <c r="I5" s="6" t="n">
        <f aca="false">VLOOKUP(C5,'Meal Library'!$A$2:$I$237,7,FALSE())</f>
        <v>29</v>
      </c>
    </row>
    <row r="6" customFormat="false" ht="23.85" hidden="false" customHeight="false" outlineLevel="0" collapsed="false">
      <c r="A6" s="7"/>
      <c r="B6" s="7" t="s">
        <v>782</v>
      </c>
      <c r="C6" s="6" t="n">
        <v>33</v>
      </c>
      <c r="D6" s="7" t="str">
        <f aca="false">VLOOKUP(C6,'Meal Library'!$A$2:$I$237,2,FALSE())</f>
        <v>Chicken Quesadilla</v>
      </c>
      <c r="E6" s="7" t="str">
        <f aca="false">VLOOKUP(C6,'Meal Library'!$A$2:$I$237,9,FALSE())</f>
        <v>Chicken Quesadilla + 2 tbsp Sour Cream + 2 oz Guacamole. Verified via Add-to-Cart gate.</v>
      </c>
      <c r="F6" s="6" t="n">
        <f aca="false">VLOOKUP(C6,'Meal Library'!$A$2:$I$237,4,FALSE())</f>
        <v>890</v>
      </c>
      <c r="G6" s="6" t="n">
        <f aca="false">VLOOKUP(C6,'Meal Library'!$A$2:$I$237,5,FALSE())</f>
        <v>66</v>
      </c>
      <c r="H6" s="6" t="n">
        <f aca="false">VLOOKUP(C6,'Meal Library'!$A$2:$I$237,6,FALSE())</f>
        <v>76</v>
      </c>
      <c r="I6" s="6" t="n">
        <f aca="false">VLOOKUP(C6,'Meal Library'!$A$2:$I$237,7,FALSE())</f>
        <v>35</v>
      </c>
    </row>
    <row r="7" customFormat="false" ht="23.85" hidden="false" customHeight="false" outlineLevel="0" collapsed="false">
      <c r="A7" s="7"/>
      <c r="B7" s="7" t="s">
        <v>783</v>
      </c>
      <c r="C7" s="6" t="n">
        <v>82</v>
      </c>
      <c r="D7" s="7" t="str">
        <f aca="false">VLOOKUP(C7,'Meal Library'!$A$2:$I$237,2,FALSE())</f>
        <v>Mediterranean Pesto Pasta Salad</v>
      </c>
      <c r="E7" s="7" t="str">
        <f aca="false">VLOOKUP(C7,'Meal Library'!$A$2:$I$237,9,FALSE())</f>
        <v>6 oz Sous vide Chicken Breast + Mediterranean Pesto Pasta. Verified via Add-to-Cart gate.</v>
      </c>
      <c r="F7" s="6" t="n">
        <f aca="false">VLOOKUP(C7,'Meal Library'!$A$2:$I$237,4,FALSE())</f>
        <v>890</v>
      </c>
      <c r="G7" s="6" t="n">
        <f aca="false">VLOOKUP(C7,'Meal Library'!$A$2:$I$237,5,FALSE())</f>
        <v>72</v>
      </c>
      <c r="H7" s="6" t="n">
        <f aca="false">VLOOKUP(C7,'Meal Library'!$A$2:$I$237,6,FALSE())</f>
        <v>71</v>
      </c>
      <c r="I7" s="6" t="n">
        <f aca="false">VLOOKUP(C7,'Meal Library'!$A$2:$I$237,7,FALSE())</f>
        <v>39</v>
      </c>
    </row>
    <row r="8" customFormat="false" ht="15" hidden="false" customHeight="false" outlineLevel="0" collapsed="false">
      <c r="A8" s="7"/>
      <c r="B8" s="7" t="s">
        <v>784</v>
      </c>
      <c r="C8" s="6" t="n">
        <v>96</v>
      </c>
      <c r="D8" s="7" t="str">
        <f aca="false">VLOOKUP(C8,'Meal Library'!$A$2:$I$237,2,FALSE())</f>
        <v>Pumpkin Muffins (2)</v>
      </c>
      <c r="E8" s="7" t="str">
        <f aca="false">VLOOKUP(C8,'Meal Library'!$A$2:$I$237,9,FALSE())</f>
        <v>2 muffins (smallest serving). Verified via Add-to-Cart gate.</v>
      </c>
      <c r="F8" s="6" t="n">
        <f aca="false">VLOOKUP(C8,'Meal Library'!$A$2:$I$237,4,FALSE())</f>
        <v>140</v>
      </c>
      <c r="G8" s="6" t="n">
        <f aca="false">VLOOKUP(C8,'Meal Library'!$A$2:$I$237,5,FALSE())</f>
        <v>12</v>
      </c>
      <c r="H8" s="6" t="n">
        <f aca="false">VLOOKUP(C8,'Meal Library'!$A$2:$I$237,6,FALSE())</f>
        <v>44</v>
      </c>
      <c r="I8" s="6" t="n">
        <f aca="false">VLOOKUP(C8,'Meal Library'!$A$2:$I$237,7,FALSE())</f>
        <v>8</v>
      </c>
    </row>
    <row r="9" customFormat="false" ht="23.85" hidden="false" customHeight="false" outlineLevel="0" collapsed="false">
      <c r="A9" s="7"/>
      <c r="B9" s="7" t="s">
        <v>785</v>
      </c>
      <c r="C9" s="6" t="n">
        <v>8000</v>
      </c>
      <c r="D9" s="7" t="str">
        <f aca="false">VLOOKUP(C9,'Meal Library'!$A$2:$I$237,2,FALSE())</f>
        <v>Custom LF Combo: 8 oz White Rice</v>
      </c>
      <c r="E9" s="7" t="str">
        <f aca="false">VLOOKUP(C9,'Meal Library'!$A$2:$I$237,9,FALSE())</f>
        <v>8 oz White Rice  (build via Customized Meals on localfoodz.co)</v>
      </c>
      <c r="F9" s="6" t="n">
        <f aca="false">VLOOKUP(C9,'Meal Library'!$A$2:$I$237,4,FALSE())</f>
        <v>300</v>
      </c>
      <c r="G9" s="6" t="n">
        <f aca="false">VLOOKUP(C9,'Meal Library'!$A$2:$I$237,5,FALSE())</f>
        <v>6</v>
      </c>
      <c r="H9" s="6" t="n">
        <f aca="false">VLOOKUP(C9,'Meal Library'!$A$2:$I$237,6,FALSE())</f>
        <v>64</v>
      </c>
      <c r="I9" s="6" t="n">
        <f aca="false">VLOOKUP(C9,'Meal Library'!$A$2:$I$237,7,FALSE())</f>
        <v>0</v>
      </c>
    </row>
    <row r="10" customFormat="false" ht="23.85" hidden="false" customHeight="false" outlineLevel="0" collapsed="false">
      <c r="A10" s="7"/>
      <c r="B10" s="7" t="s">
        <v>786</v>
      </c>
      <c r="C10" s="6" t="n">
        <v>651</v>
      </c>
      <c r="D10" s="7" t="str">
        <f aca="false">VLOOKUP(C10,'Meal Library'!$A$2:$I$237,2,FALSE())</f>
        <v>CM White Rice (4oz)</v>
      </c>
      <c r="E10" s="7" t="str">
        <f aca="false">VLOOKUP(C10,'Meal Library'!$A$2:$I$237,9,FALSE())</f>
        <v>4 oz White Rice (Steamed Jasmine Rice) from Customized Meals</v>
      </c>
      <c r="F10" s="6" t="n">
        <f aca="false">VLOOKUP(C10,'Meal Library'!$A$2:$I$237,4,FALSE())</f>
        <v>150</v>
      </c>
      <c r="G10" s="6" t="n">
        <f aca="false">VLOOKUP(C10,'Meal Library'!$A$2:$I$237,5,FALSE())</f>
        <v>3</v>
      </c>
      <c r="H10" s="6" t="n">
        <f aca="false">VLOOKUP(C10,'Meal Library'!$A$2:$I$237,6,FALSE())</f>
        <v>32</v>
      </c>
      <c r="I10" s="6" t="n">
        <f aca="false">VLOOKUP(C10,'Meal Library'!$A$2:$I$237,7,FALSE())</f>
        <v>0</v>
      </c>
    </row>
    <row r="11" customFormat="false" ht="15" hidden="false" customHeight="false" outlineLevel="0" collapsed="false">
      <c r="A11" s="10" t="s">
        <v>780</v>
      </c>
      <c r="B11" s="10" t="s">
        <v>805</v>
      </c>
      <c r="C11" s="10"/>
      <c r="D11" s="10"/>
      <c r="E11" s="10"/>
      <c r="F11" s="10" t="n">
        <f aca="false">SUM(F5:F10)</f>
        <v>3180</v>
      </c>
      <c r="G11" s="10" t="n">
        <f aca="false">SUM(G5:G10)</f>
        <v>222</v>
      </c>
      <c r="H11" s="10" t="n">
        <f aca="false">SUM(H5:H10)</f>
        <v>364</v>
      </c>
      <c r="I11" s="10" t="n">
        <f aca="false">SUM(I5:I10)</f>
        <v>111</v>
      </c>
    </row>
    <row r="13" customFormat="false" ht="23.85" hidden="false" customHeight="false" outlineLevel="0" collapsed="false">
      <c r="A13" s="7" t="s">
        <v>790</v>
      </c>
      <c r="B13" s="7" t="s">
        <v>781</v>
      </c>
      <c r="C13" s="6" t="n">
        <v>33</v>
      </c>
      <c r="D13" s="7" t="str">
        <f aca="false">VLOOKUP(C13,'Meal Library'!$A$2:$I$237,2,FALSE())</f>
        <v>Chicken Quesadilla</v>
      </c>
      <c r="E13" s="7" t="str">
        <f aca="false">VLOOKUP(C13,'Meal Library'!$A$2:$I$237,9,FALSE())</f>
        <v>Chicken Quesadilla + 2 tbsp Sour Cream + 2 oz Guacamole. Verified via Add-to-Cart gate.</v>
      </c>
      <c r="F13" s="6" t="n">
        <f aca="false">VLOOKUP(C13,'Meal Library'!$A$2:$I$237,4,FALSE())</f>
        <v>890</v>
      </c>
      <c r="G13" s="6" t="n">
        <f aca="false">VLOOKUP(C13,'Meal Library'!$A$2:$I$237,5,FALSE())</f>
        <v>66</v>
      </c>
      <c r="H13" s="6" t="n">
        <f aca="false">VLOOKUP(C13,'Meal Library'!$A$2:$I$237,6,FALSE())</f>
        <v>76</v>
      </c>
      <c r="I13" s="6" t="n">
        <f aca="false">VLOOKUP(C13,'Meal Library'!$A$2:$I$237,7,FALSE())</f>
        <v>35</v>
      </c>
    </row>
    <row r="14" customFormat="false" ht="35.05" hidden="false" customHeight="false" outlineLevel="0" collapsed="false">
      <c r="A14" s="7"/>
      <c r="B14" s="7" t="s">
        <v>782</v>
      </c>
      <c r="C14" s="6" t="n">
        <v>41</v>
      </c>
      <c r="D14" s="7" t="str">
        <f aca="false">VLOOKUP(C14,'Meal Library'!$A$2:$I$237,2,FALSE())</f>
        <v>Chicken Tikka w/ Rice and Veg</v>
      </c>
      <c r="E14" s="7" t="str">
        <f aca="false">VLOOKUP(C14,'Meal Library'!$A$2:$I$237,9,FALSE())</f>
        <v>6 oz Chicken Tikka + 6 oz White Rice + 6 oz Fajita Veg Mix + 2 tbsp Cilantro Lime Sauce. Verified via Add-to-Cart gate.</v>
      </c>
      <c r="F14" s="6" t="n">
        <f aca="false">VLOOKUP(C14,'Meal Library'!$A$2:$I$237,4,FALSE())</f>
        <v>810</v>
      </c>
      <c r="G14" s="6" t="n">
        <f aca="false">VLOOKUP(C14,'Meal Library'!$A$2:$I$237,5,FALSE())</f>
        <v>63</v>
      </c>
      <c r="H14" s="6" t="n">
        <f aca="false">VLOOKUP(C14,'Meal Library'!$A$2:$I$237,6,FALSE())</f>
        <v>77</v>
      </c>
      <c r="I14" s="6" t="n">
        <f aca="false">VLOOKUP(C14,'Meal Library'!$A$2:$I$237,7,FALSE())</f>
        <v>29</v>
      </c>
    </row>
    <row r="15" customFormat="false" ht="35.05" hidden="false" customHeight="false" outlineLevel="0" collapsed="false">
      <c r="A15" s="7"/>
      <c r="B15" s="7" t="s">
        <v>783</v>
      </c>
      <c r="C15" s="6" t="n">
        <v>108</v>
      </c>
      <c r="D15" s="7" t="str">
        <f aca="false">VLOOKUP(C15,'Meal Library'!$A$2:$I$237,2,FALSE())</f>
        <v>Burger Bowl</v>
      </c>
      <c r="E15" s="7" t="str">
        <f aca="false">VLOOKUP(C15,'Meal Library'!$A$2:$I$237,9,FALSE())</f>
        <v>6 oz Ground Beef + 2 oz Lettuce + 6 oz Roasted Yams + 1 cup Pico de Gallo + .25 cup Cheesy Cream Sauce. Verified via Add-to-Cart gate.</v>
      </c>
      <c r="F15" s="6" t="n">
        <f aca="false">VLOOKUP(C15,'Meal Library'!$A$2:$I$237,4,FALSE())</f>
        <v>770</v>
      </c>
      <c r="G15" s="6" t="n">
        <f aca="false">VLOOKUP(C15,'Meal Library'!$A$2:$I$237,5,FALSE())</f>
        <v>44</v>
      </c>
      <c r="H15" s="6" t="n">
        <f aca="false">VLOOKUP(C15,'Meal Library'!$A$2:$I$237,6,FALSE())</f>
        <v>62</v>
      </c>
      <c r="I15" s="6" t="n">
        <f aca="false">VLOOKUP(C15,'Meal Library'!$A$2:$I$237,7,FALSE())</f>
        <v>37</v>
      </c>
    </row>
    <row r="16" customFormat="false" ht="15" hidden="false" customHeight="false" outlineLevel="0" collapsed="false">
      <c r="A16" s="7"/>
      <c r="B16" s="7" t="s">
        <v>784</v>
      </c>
      <c r="C16" s="6" t="n">
        <v>96</v>
      </c>
      <c r="D16" s="7" t="str">
        <f aca="false">VLOOKUP(C16,'Meal Library'!$A$2:$I$237,2,FALSE())</f>
        <v>Pumpkin Muffins (2)</v>
      </c>
      <c r="E16" s="7" t="str">
        <f aca="false">VLOOKUP(C16,'Meal Library'!$A$2:$I$237,9,FALSE())</f>
        <v>2 muffins (smallest serving). Verified via Add-to-Cart gate.</v>
      </c>
      <c r="F16" s="6" t="n">
        <f aca="false">VLOOKUP(C16,'Meal Library'!$A$2:$I$237,4,FALSE())</f>
        <v>140</v>
      </c>
      <c r="G16" s="6" t="n">
        <f aca="false">VLOOKUP(C16,'Meal Library'!$A$2:$I$237,5,FALSE())</f>
        <v>12</v>
      </c>
      <c r="H16" s="6" t="n">
        <f aca="false">VLOOKUP(C16,'Meal Library'!$A$2:$I$237,6,FALSE())</f>
        <v>44</v>
      </c>
      <c r="I16" s="6" t="n">
        <f aca="false">VLOOKUP(C16,'Meal Library'!$A$2:$I$237,7,FALSE())</f>
        <v>8</v>
      </c>
    </row>
    <row r="17" customFormat="false" ht="15" hidden="false" customHeight="false" outlineLevel="0" collapsed="false">
      <c r="A17" s="7"/>
      <c r="B17" s="7" t="s">
        <v>785</v>
      </c>
      <c r="C17" s="6" t="n">
        <v>95</v>
      </c>
      <c r="D17" s="7" t="str">
        <f aca="false">VLOOKUP(C17,'Meal Library'!$A$2:$I$237,2,FALSE())</f>
        <v>Edamame</v>
      </c>
      <c r="E17" s="7" t="str">
        <f aca="false">VLOOKUP(C17,'Meal Library'!$A$2:$I$237,9,FALSE())</f>
        <v>Edamame (single-option dish)</v>
      </c>
      <c r="F17" s="6" t="n">
        <f aca="false">VLOOKUP(C17,'Meal Library'!$A$2:$I$237,4,FALSE())</f>
        <v>190</v>
      </c>
      <c r="G17" s="6" t="n">
        <f aca="false">VLOOKUP(C17,'Meal Library'!$A$2:$I$237,5,FALSE())</f>
        <v>18</v>
      </c>
      <c r="H17" s="6" t="n">
        <f aca="false">VLOOKUP(C17,'Meal Library'!$A$2:$I$237,6,FALSE())</f>
        <v>14</v>
      </c>
      <c r="I17" s="6" t="n">
        <f aca="false">VLOOKUP(C17,'Meal Library'!$A$2:$I$237,7,FALSE())</f>
        <v>8</v>
      </c>
    </row>
    <row r="18" customFormat="false" ht="23.85" hidden="false" customHeight="false" outlineLevel="0" collapsed="false">
      <c r="A18" s="7"/>
      <c r="B18" s="7" t="s">
        <v>786</v>
      </c>
      <c r="C18" s="6" t="n">
        <v>8000</v>
      </c>
      <c r="D18" s="7" t="str">
        <f aca="false">VLOOKUP(C18,'Meal Library'!$A$2:$I$237,2,FALSE())</f>
        <v>Custom LF Combo: 8 oz White Rice</v>
      </c>
      <c r="E18" s="7" t="str">
        <f aca="false">VLOOKUP(C18,'Meal Library'!$A$2:$I$237,9,FALSE())</f>
        <v>8 oz White Rice  (build via Customized Meals on localfoodz.co)</v>
      </c>
      <c r="F18" s="6" t="n">
        <f aca="false">VLOOKUP(C18,'Meal Library'!$A$2:$I$237,4,FALSE())</f>
        <v>300</v>
      </c>
      <c r="G18" s="6" t="n">
        <f aca="false">VLOOKUP(C18,'Meal Library'!$A$2:$I$237,5,FALSE())</f>
        <v>6</v>
      </c>
      <c r="H18" s="6" t="n">
        <f aca="false">VLOOKUP(C18,'Meal Library'!$A$2:$I$237,6,FALSE())</f>
        <v>64</v>
      </c>
      <c r="I18" s="6" t="n">
        <f aca="false">VLOOKUP(C18,'Meal Library'!$A$2:$I$237,7,FALSE())</f>
        <v>0</v>
      </c>
    </row>
    <row r="19" customFormat="false" ht="15" hidden="false" customHeight="false" outlineLevel="0" collapsed="false">
      <c r="A19" s="10" t="s">
        <v>790</v>
      </c>
      <c r="B19" s="10" t="s">
        <v>805</v>
      </c>
      <c r="C19" s="10"/>
      <c r="D19" s="10"/>
      <c r="E19" s="10"/>
      <c r="F19" s="10" t="n">
        <f aca="false">SUM(F13:F18)</f>
        <v>3100</v>
      </c>
      <c r="G19" s="10" t="n">
        <f aca="false">SUM(G13:G18)</f>
        <v>209</v>
      </c>
      <c r="H19" s="10" t="n">
        <f aca="false">SUM(H13:H18)</f>
        <v>337</v>
      </c>
      <c r="I19" s="10" t="n">
        <f aca="false">SUM(I13:I18)</f>
        <v>117</v>
      </c>
    </row>
    <row r="21" customFormat="false" ht="23.85" hidden="false" customHeight="false" outlineLevel="0" collapsed="false">
      <c r="A21" s="7" t="s">
        <v>791</v>
      </c>
      <c r="B21" s="7" t="s">
        <v>781</v>
      </c>
      <c r="C21" s="6" t="n">
        <v>308</v>
      </c>
      <c r="D21" s="7" t="str">
        <f aca="false">VLOOKUP(C21,'Meal Library'!$A$2:$I$237,2,FALSE())</f>
        <v>BYO: Ground Bison + Quinoa + Garlic Baked Mushrooms</v>
      </c>
      <c r="E21" s="7" t="str">
        <f aca="false">VLOOKUP(C21,'Meal Library'!$A$2:$I$237,9,FALSE())</f>
        <v>6 oz Ground Bison + 1 cup Quinoa + 4 oz Garlic Baked Mushrooms</v>
      </c>
      <c r="F21" s="6" t="n">
        <f aca="false">VLOOKUP(C21,'Meal Library'!$A$2:$I$237,4,FALSE())</f>
        <v>795</v>
      </c>
      <c r="G21" s="6" t="n">
        <f aca="false">VLOOKUP(C21,'Meal Library'!$A$2:$I$237,5,FALSE())</f>
        <v>64</v>
      </c>
      <c r="H21" s="6" t="n">
        <f aca="false">VLOOKUP(C21,'Meal Library'!$A$2:$I$237,6,FALSE())</f>
        <v>41</v>
      </c>
      <c r="I21" s="6" t="n">
        <f aca="false">VLOOKUP(C21,'Meal Library'!$A$2:$I$237,7,FALSE())</f>
        <v>42</v>
      </c>
    </row>
    <row r="22" customFormat="false" ht="23.85" hidden="false" customHeight="false" outlineLevel="0" collapsed="false">
      <c r="A22" s="7"/>
      <c r="B22" s="7" t="s">
        <v>782</v>
      </c>
      <c r="C22" s="6" t="n">
        <v>82</v>
      </c>
      <c r="D22" s="7" t="str">
        <f aca="false">VLOOKUP(C22,'Meal Library'!$A$2:$I$237,2,FALSE())</f>
        <v>Mediterranean Pesto Pasta Salad</v>
      </c>
      <c r="E22" s="7" t="str">
        <f aca="false">VLOOKUP(C22,'Meal Library'!$A$2:$I$237,9,FALSE())</f>
        <v>6 oz Sous vide Chicken Breast + Mediterranean Pesto Pasta. Verified via Add-to-Cart gate.</v>
      </c>
      <c r="F22" s="6" t="n">
        <f aca="false">VLOOKUP(C22,'Meal Library'!$A$2:$I$237,4,FALSE())</f>
        <v>890</v>
      </c>
      <c r="G22" s="6" t="n">
        <f aca="false">VLOOKUP(C22,'Meal Library'!$A$2:$I$237,5,FALSE())</f>
        <v>72</v>
      </c>
      <c r="H22" s="6" t="n">
        <f aca="false">VLOOKUP(C22,'Meal Library'!$A$2:$I$237,6,FALSE())</f>
        <v>71</v>
      </c>
      <c r="I22" s="6" t="n">
        <f aca="false">VLOOKUP(C22,'Meal Library'!$A$2:$I$237,7,FALSE())</f>
        <v>39</v>
      </c>
    </row>
    <row r="23" customFormat="false" ht="35.05" hidden="false" customHeight="false" outlineLevel="0" collapsed="false">
      <c r="A23" s="7"/>
      <c r="B23" s="7" t="s">
        <v>783</v>
      </c>
      <c r="C23" s="6" t="n">
        <v>78</v>
      </c>
      <c r="D23" s="7" t="str">
        <f aca="false">VLOOKUP(C23,'Meal Library'!$A$2:$I$237,2,FALSE())</f>
        <v>Oven-Baked Chicken Parmesan</v>
      </c>
      <c r="E23" s="7" t="str">
        <f aca="false">VLOOKUP(C23,'Meal Library'!$A$2:$I$237,9,FALSE())</f>
        <v>1 unit Chicken Parmesan + 3 oz Broccoli &amp; Carrots (no pasta — whole wheat breading on chicken). Verified via Add-to-Cart gate.</v>
      </c>
      <c r="F23" s="6" t="n">
        <f aca="false">VLOOKUP(C23,'Meal Library'!$A$2:$I$237,4,FALSE())</f>
        <v>780</v>
      </c>
      <c r="G23" s="6" t="n">
        <f aca="false">VLOOKUP(C23,'Meal Library'!$A$2:$I$237,5,FALSE())</f>
        <v>71</v>
      </c>
      <c r="H23" s="6" t="n">
        <f aca="false">VLOOKUP(C23,'Meal Library'!$A$2:$I$237,6,FALSE())</f>
        <v>64</v>
      </c>
      <c r="I23" s="6" t="n">
        <f aca="false">VLOOKUP(C23,'Meal Library'!$A$2:$I$237,7,FALSE())</f>
        <v>26</v>
      </c>
    </row>
    <row r="24" customFormat="false" ht="23.85" hidden="false" customHeight="false" outlineLevel="0" collapsed="false">
      <c r="A24" s="7"/>
      <c r="B24" s="7" t="s">
        <v>784</v>
      </c>
      <c r="C24" s="6" t="n">
        <v>231</v>
      </c>
      <c r="D24" s="7" t="str">
        <f aca="false">VLOOKUP(C24,'Meal Library'!$A$2:$I$237,2,FALSE())</f>
        <v>Apple (1 cup)</v>
      </c>
      <c r="E24" s="7" t="str">
        <f aca="false">VLOOKUP(C24,'Meal Library'!$A$2:$I$237,9,FALSE())</f>
        <v>1 Cup sliced Apple from the Fruits menu. Verified via Add-to-Cart gate at localfoodz.co/menu/fruits.</v>
      </c>
      <c r="F24" s="6" t="n">
        <f aca="false">VLOOKUP(C24,'Meal Library'!$A$2:$I$237,4,FALSE())</f>
        <v>90</v>
      </c>
      <c r="G24" s="6" t="n">
        <f aca="false">VLOOKUP(C24,'Meal Library'!$A$2:$I$237,5,FALSE())</f>
        <v>0</v>
      </c>
      <c r="H24" s="6" t="n">
        <f aca="false">VLOOKUP(C24,'Meal Library'!$A$2:$I$237,6,FALSE())</f>
        <v>25</v>
      </c>
      <c r="I24" s="6" t="n">
        <f aca="false">VLOOKUP(C24,'Meal Library'!$A$2:$I$237,7,FALSE())</f>
        <v>0</v>
      </c>
    </row>
    <row r="25" customFormat="false" ht="15" hidden="false" customHeight="false" outlineLevel="0" collapsed="false">
      <c r="A25" s="7"/>
      <c r="B25" s="7" t="s">
        <v>785</v>
      </c>
      <c r="C25" s="6" t="n">
        <v>669</v>
      </c>
      <c r="D25" s="7" t="str">
        <f aca="false">VLOOKUP(C25,'Meal Library'!$A$2:$I$237,2,FALSE())</f>
        <v>CM Veg Fritter (1)</v>
      </c>
      <c r="E25" s="7" t="str">
        <f aca="false">VLOOKUP(C25,'Meal Library'!$A$2:$I$237,9,FALSE())</f>
        <v>1 Veg Fritter from Customized Meals</v>
      </c>
      <c r="F25" s="6" t="n">
        <f aca="false">VLOOKUP(C25,'Meal Library'!$A$2:$I$237,4,FALSE())</f>
        <v>70</v>
      </c>
      <c r="G25" s="6" t="n">
        <f aca="false">VLOOKUP(C25,'Meal Library'!$A$2:$I$237,5,FALSE())</f>
        <v>2</v>
      </c>
      <c r="H25" s="6" t="n">
        <f aca="false">VLOOKUP(C25,'Meal Library'!$A$2:$I$237,6,FALSE())</f>
        <v>15</v>
      </c>
      <c r="I25" s="6" t="n">
        <f aca="false">VLOOKUP(C25,'Meal Library'!$A$2:$I$237,7,FALSE())</f>
        <v>0</v>
      </c>
    </row>
    <row r="26" customFormat="false" ht="23.85" hidden="false" customHeight="false" outlineLevel="0" collapsed="false">
      <c r="A26" s="7"/>
      <c r="B26" s="7" t="s">
        <v>786</v>
      </c>
      <c r="C26" s="6" t="n">
        <v>8016</v>
      </c>
      <c r="D26" s="7" t="str">
        <f aca="false">VLOOKUP(C26,'Meal Library'!$A$2:$I$237,2,FALSE())</f>
        <v>Custom LF Combo: 4 oz Teriyaki Chicken Thigh + 8 oz White Rice</v>
      </c>
      <c r="E26" s="7" t="str">
        <f aca="false">VLOOKUP(C26,'Meal Library'!$A$2:$I$237,9,FALSE())</f>
        <v>4 oz Teriyaki Chicken Thigh + 8 oz White Rice  (build via Customized Meals on localfoodz.co)</v>
      </c>
      <c r="F26" s="6" t="n">
        <f aca="false">VLOOKUP(C26,'Meal Library'!$A$2:$I$237,4,FALSE())</f>
        <v>470</v>
      </c>
      <c r="G26" s="6" t="n">
        <f aca="false">VLOOKUP(C26,'Meal Library'!$A$2:$I$237,5,FALSE())</f>
        <v>29</v>
      </c>
      <c r="H26" s="6" t="n">
        <f aca="false">VLOOKUP(C26,'Meal Library'!$A$2:$I$237,6,FALSE())</f>
        <v>72</v>
      </c>
      <c r="I26" s="6" t="n">
        <f aca="false">VLOOKUP(C26,'Meal Library'!$A$2:$I$237,7,FALSE())</f>
        <v>4.5</v>
      </c>
    </row>
    <row r="27" customFormat="false" ht="15" hidden="false" customHeight="false" outlineLevel="0" collapsed="false">
      <c r="A27" s="10" t="s">
        <v>791</v>
      </c>
      <c r="B27" s="10" t="s">
        <v>805</v>
      </c>
      <c r="C27" s="10"/>
      <c r="D27" s="10"/>
      <c r="E27" s="10"/>
      <c r="F27" s="10" t="n">
        <f aca="false">SUM(F21:F26)</f>
        <v>3095</v>
      </c>
      <c r="G27" s="10" t="n">
        <f aca="false">SUM(G21:G26)</f>
        <v>238</v>
      </c>
      <c r="H27" s="10" t="n">
        <f aca="false">SUM(H21:H26)</f>
        <v>288</v>
      </c>
      <c r="I27" s="10" t="n">
        <f aca="false">SUM(I21:I26)</f>
        <v>111.5</v>
      </c>
    </row>
    <row r="29" customFormat="false" ht="35.05" hidden="false" customHeight="false" outlineLevel="0" collapsed="false">
      <c r="A29" s="7" t="s">
        <v>793</v>
      </c>
      <c r="B29" s="7" t="s">
        <v>781</v>
      </c>
      <c r="C29" s="6" t="n">
        <v>105</v>
      </c>
      <c r="D29" s="7" t="str">
        <f aca="false">VLOOKUP(C29,'Meal Library'!$A$2:$I$237,2,FALSE())</f>
        <v>Hainan Chicken w/ Rice + Scallion</v>
      </c>
      <c r="E29" s="7" t="str">
        <f aca="false">VLOOKUP(C29,'Meal Library'!$A$2:$I$237,9,FALSE())</f>
        <v>6 oz Sousvide Chicken Breast + 6 oz White Rice + 6 oz Broccoli + 2 tbsp Ginger Scallion Sauce. Verified via Add-to-Cart gate.</v>
      </c>
      <c r="F29" s="6" t="n">
        <f aca="false">VLOOKUP(C29,'Meal Library'!$A$2:$I$237,4,FALSE())</f>
        <v>790</v>
      </c>
      <c r="G29" s="6" t="n">
        <f aca="false">VLOOKUP(C29,'Meal Library'!$A$2:$I$237,5,FALSE())</f>
        <v>61</v>
      </c>
      <c r="H29" s="6" t="n">
        <f aca="false">VLOOKUP(C29,'Meal Library'!$A$2:$I$237,6,FALSE())</f>
        <v>61</v>
      </c>
      <c r="I29" s="6" t="n">
        <f aca="false">VLOOKUP(C29,'Meal Library'!$A$2:$I$237,7,FALSE())</f>
        <v>34</v>
      </c>
    </row>
    <row r="30" customFormat="false" ht="23.85" hidden="false" customHeight="false" outlineLevel="0" collapsed="false">
      <c r="A30" s="7"/>
      <c r="B30" s="7" t="s">
        <v>782</v>
      </c>
      <c r="C30" s="6" t="n">
        <v>22</v>
      </c>
      <c r="D30" s="7" t="str">
        <f aca="false">VLOOKUP(C30,'Meal Library'!$A$2:$I$237,2,FALSE())</f>
        <v>Mongolian Beef</v>
      </c>
      <c r="E30" s="7" t="str">
        <f aca="false">VLOOKUP(C30,'Meal Library'!$A$2:$I$237,9,FALSE())</f>
        <v>6 oz Mongolian Beef + 6 oz White Rice (rice sold by oz). Verified via Add-to-Cart gate.</v>
      </c>
      <c r="F30" s="6" t="n">
        <f aca="false">VLOOKUP(C30,'Meal Library'!$A$2:$I$237,4,FALSE())</f>
        <v>720</v>
      </c>
      <c r="G30" s="6" t="n">
        <f aca="false">VLOOKUP(C30,'Meal Library'!$A$2:$I$237,5,FALSE())</f>
        <v>53</v>
      </c>
      <c r="H30" s="6" t="n">
        <f aca="false">VLOOKUP(C30,'Meal Library'!$A$2:$I$237,6,FALSE())</f>
        <v>65</v>
      </c>
      <c r="I30" s="6" t="n">
        <f aca="false">VLOOKUP(C30,'Meal Library'!$A$2:$I$237,7,FALSE())</f>
        <v>26</v>
      </c>
    </row>
    <row r="31" customFormat="false" ht="35.05" hidden="false" customHeight="false" outlineLevel="0" collapsed="false">
      <c r="A31" s="7"/>
      <c r="B31" s="7" t="s">
        <v>783</v>
      </c>
      <c r="C31" s="6" t="n">
        <v>108</v>
      </c>
      <c r="D31" s="7" t="str">
        <f aca="false">VLOOKUP(C31,'Meal Library'!$A$2:$I$237,2,FALSE())</f>
        <v>Burger Bowl</v>
      </c>
      <c r="E31" s="7" t="str">
        <f aca="false">VLOOKUP(C31,'Meal Library'!$A$2:$I$237,9,FALSE())</f>
        <v>6 oz Ground Beef + 2 oz Lettuce + 6 oz Roasted Yams + 1 cup Pico de Gallo + .25 cup Cheesy Cream Sauce. Verified via Add-to-Cart gate.</v>
      </c>
      <c r="F31" s="6" t="n">
        <f aca="false">VLOOKUP(C31,'Meal Library'!$A$2:$I$237,4,FALSE())</f>
        <v>770</v>
      </c>
      <c r="G31" s="6" t="n">
        <f aca="false">VLOOKUP(C31,'Meal Library'!$A$2:$I$237,5,FALSE())</f>
        <v>44</v>
      </c>
      <c r="H31" s="6" t="n">
        <f aca="false">VLOOKUP(C31,'Meal Library'!$A$2:$I$237,6,FALSE())</f>
        <v>62</v>
      </c>
      <c r="I31" s="6" t="n">
        <f aca="false">VLOOKUP(C31,'Meal Library'!$A$2:$I$237,7,FALSE())</f>
        <v>37</v>
      </c>
    </row>
    <row r="32" customFormat="false" ht="23.85" hidden="false" customHeight="false" outlineLevel="0" collapsed="false">
      <c r="A32" s="7"/>
      <c r="B32" s="7" t="s">
        <v>784</v>
      </c>
      <c r="C32" s="6" t="n">
        <v>231</v>
      </c>
      <c r="D32" s="7" t="str">
        <f aca="false">VLOOKUP(C32,'Meal Library'!$A$2:$I$237,2,FALSE())</f>
        <v>Apple (1 cup)</v>
      </c>
      <c r="E32" s="7" t="str">
        <f aca="false">VLOOKUP(C32,'Meal Library'!$A$2:$I$237,9,FALSE())</f>
        <v>1 Cup sliced Apple from the Fruits menu. Verified via Add-to-Cart gate at localfoodz.co/menu/fruits.</v>
      </c>
      <c r="F32" s="6" t="n">
        <f aca="false">VLOOKUP(C32,'Meal Library'!$A$2:$I$237,4,FALSE())</f>
        <v>90</v>
      </c>
      <c r="G32" s="6" t="n">
        <f aca="false">VLOOKUP(C32,'Meal Library'!$A$2:$I$237,5,FALSE())</f>
        <v>0</v>
      </c>
      <c r="H32" s="6" t="n">
        <f aca="false">VLOOKUP(C32,'Meal Library'!$A$2:$I$237,6,FALSE())</f>
        <v>25</v>
      </c>
      <c r="I32" s="6" t="n">
        <f aca="false">VLOOKUP(C32,'Meal Library'!$A$2:$I$237,7,FALSE())</f>
        <v>0</v>
      </c>
    </row>
    <row r="33" customFormat="false" ht="23.85" hidden="false" customHeight="false" outlineLevel="0" collapsed="false">
      <c r="A33" s="7"/>
      <c r="B33" s="7" t="s">
        <v>785</v>
      </c>
      <c r="C33" s="6" t="n">
        <v>232</v>
      </c>
      <c r="D33" s="7" t="str">
        <f aca="false">VLOOKUP(C33,'Meal Library'!$A$2:$I$237,2,FALSE())</f>
        <v>Orange (1 cup)</v>
      </c>
      <c r="E33" s="7" t="str">
        <f aca="false">VLOOKUP(C33,'Meal Library'!$A$2:$I$237,9,FALSE())</f>
        <v>1 Cup Orange segments from the Fruits menu. Verified via Add-to-Cart gate at localfoodz.co/menu/fruits.</v>
      </c>
      <c r="F33" s="6" t="n">
        <f aca="false">VLOOKUP(C33,'Meal Library'!$A$2:$I$237,4,FALSE())</f>
        <v>70</v>
      </c>
      <c r="G33" s="6" t="n">
        <f aca="false">VLOOKUP(C33,'Meal Library'!$A$2:$I$237,5,FALSE())</f>
        <v>1</v>
      </c>
      <c r="H33" s="6" t="n">
        <f aca="false">VLOOKUP(C33,'Meal Library'!$A$2:$I$237,6,FALSE())</f>
        <v>17</v>
      </c>
      <c r="I33" s="6" t="n">
        <f aca="false">VLOOKUP(C33,'Meal Library'!$A$2:$I$237,7,FALSE())</f>
        <v>0</v>
      </c>
    </row>
    <row r="34" customFormat="false" ht="23.85" hidden="false" customHeight="false" outlineLevel="0" collapsed="false">
      <c r="A34" s="7"/>
      <c r="B34" s="7" t="s">
        <v>786</v>
      </c>
      <c r="C34" s="6" t="n">
        <v>8002</v>
      </c>
      <c r="D34" s="7" t="str">
        <f aca="false">VLOOKUP(C34,'Meal Library'!$A$2:$I$237,2,FALSE())</f>
        <v>Custom LF Combo: 4 oz Smoked Paprika Chicken Breast + 4 oz White Rice</v>
      </c>
      <c r="E34" s="7" t="str">
        <f aca="false">VLOOKUP(C34,'Meal Library'!$A$2:$I$237,9,FALSE())</f>
        <v>4 oz Smoked Paprika Chicken Breast + 4 oz White Rice  (build via Customized Meals on localfoodz.co)</v>
      </c>
      <c r="F34" s="6" t="n">
        <f aca="false">VLOOKUP(C34,'Meal Library'!$A$2:$I$237,4,FALSE())</f>
        <v>320</v>
      </c>
      <c r="G34" s="6" t="n">
        <f aca="false">VLOOKUP(C34,'Meal Library'!$A$2:$I$237,5,FALSE())</f>
        <v>36</v>
      </c>
      <c r="H34" s="6" t="n">
        <f aca="false">VLOOKUP(C34,'Meal Library'!$A$2:$I$237,6,FALSE())</f>
        <v>34</v>
      </c>
      <c r="I34" s="6" t="n">
        <f aca="false">VLOOKUP(C34,'Meal Library'!$A$2:$I$237,7,FALSE())</f>
        <v>3.5</v>
      </c>
    </row>
    <row r="35" customFormat="false" ht="23.85" hidden="false" customHeight="false" outlineLevel="0" collapsed="false">
      <c r="A35" s="7"/>
      <c r="B35" s="7" t="s">
        <v>787</v>
      </c>
      <c r="C35" s="6" t="n">
        <v>8017</v>
      </c>
      <c r="D35" s="7" t="str">
        <f aca="false">VLOOKUP(C35,'Meal Library'!$A$2:$I$237,2,FALSE())</f>
        <v>Custom LF Combo: 4 oz Teriyaki Chicken Breast + 4 oz Roasted Herb Potatoes</v>
      </c>
      <c r="E35" s="7" t="str">
        <f aca="false">VLOOKUP(C35,'Meal Library'!$A$2:$I$237,9,FALSE())</f>
        <v>4 oz Teriyaki Chicken Breast + 4 oz Roasted Herb Potatoes  (build via Customized Meals on localfoodz.co)</v>
      </c>
      <c r="F35" s="6" t="n">
        <f aca="false">VLOOKUP(C35,'Meal Library'!$A$2:$I$237,4,FALSE())</f>
        <v>290</v>
      </c>
      <c r="G35" s="6" t="n">
        <f aca="false">VLOOKUP(C35,'Meal Library'!$A$2:$I$237,5,FALSE())</f>
        <v>38</v>
      </c>
      <c r="H35" s="6" t="n">
        <f aca="false">VLOOKUP(C35,'Meal Library'!$A$2:$I$237,6,FALSE())</f>
        <v>27</v>
      </c>
      <c r="I35" s="6" t="n">
        <f aca="false">VLOOKUP(C35,'Meal Library'!$A$2:$I$237,7,FALSE())</f>
        <v>3.5</v>
      </c>
    </row>
    <row r="36" customFormat="false" ht="15" hidden="false" customHeight="false" outlineLevel="0" collapsed="false">
      <c r="A36" s="10" t="s">
        <v>793</v>
      </c>
      <c r="B36" s="10" t="s">
        <v>805</v>
      </c>
      <c r="C36" s="10"/>
      <c r="D36" s="10"/>
      <c r="E36" s="10"/>
      <c r="F36" s="10" t="n">
        <f aca="false">SUM(F29:F35)</f>
        <v>3050</v>
      </c>
      <c r="G36" s="10" t="n">
        <f aca="false">SUM(G29:G35)</f>
        <v>233</v>
      </c>
      <c r="H36" s="10" t="n">
        <f aca="false">SUM(H29:H35)</f>
        <v>291</v>
      </c>
      <c r="I36" s="10" t="n">
        <f aca="false">SUM(I29:I35)</f>
        <v>104</v>
      </c>
    </row>
    <row r="38" customFormat="false" ht="23.85" hidden="false" customHeight="false" outlineLevel="0" collapsed="false">
      <c r="A38" s="7" t="s">
        <v>794</v>
      </c>
      <c r="B38" s="7" t="s">
        <v>781</v>
      </c>
      <c r="C38" s="6" t="n">
        <v>22</v>
      </c>
      <c r="D38" s="7" t="str">
        <f aca="false">VLOOKUP(C38,'Meal Library'!$A$2:$I$237,2,FALSE())</f>
        <v>Mongolian Beef</v>
      </c>
      <c r="E38" s="7" t="str">
        <f aca="false">VLOOKUP(C38,'Meal Library'!$A$2:$I$237,9,FALSE())</f>
        <v>6 oz Mongolian Beef + 6 oz White Rice (rice sold by oz). Verified via Add-to-Cart gate.</v>
      </c>
      <c r="F38" s="6" t="n">
        <f aca="false">VLOOKUP(C38,'Meal Library'!$A$2:$I$237,4,FALSE())</f>
        <v>720</v>
      </c>
      <c r="G38" s="6" t="n">
        <f aca="false">VLOOKUP(C38,'Meal Library'!$A$2:$I$237,5,FALSE())</f>
        <v>53</v>
      </c>
      <c r="H38" s="6" t="n">
        <f aca="false">VLOOKUP(C38,'Meal Library'!$A$2:$I$237,6,FALSE())</f>
        <v>65</v>
      </c>
      <c r="I38" s="6" t="n">
        <f aca="false">VLOOKUP(C38,'Meal Library'!$A$2:$I$237,7,FALSE())</f>
        <v>26</v>
      </c>
    </row>
    <row r="39" customFormat="false" ht="35.05" hidden="false" customHeight="false" outlineLevel="0" collapsed="false">
      <c r="A39" s="7"/>
      <c r="B39" s="7" t="s">
        <v>782</v>
      </c>
      <c r="C39" s="6" t="n">
        <v>105</v>
      </c>
      <c r="D39" s="7" t="str">
        <f aca="false">VLOOKUP(C39,'Meal Library'!$A$2:$I$237,2,FALSE())</f>
        <v>Hainan Chicken w/ Rice + Scallion</v>
      </c>
      <c r="E39" s="7" t="str">
        <f aca="false">VLOOKUP(C39,'Meal Library'!$A$2:$I$237,9,FALSE())</f>
        <v>6 oz Sousvide Chicken Breast + 6 oz White Rice + 6 oz Broccoli + 2 tbsp Ginger Scallion Sauce. Verified via Add-to-Cart gate.</v>
      </c>
      <c r="F39" s="6" t="n">
        <f aca="false">VLOOKUP(C39,'Meal Library'!$A$2:$I$237,4,FALSE())</f>
        <v>790</v>
      </c>
      <c r="G39" s="6" t="n">
        <f aca="false">VLOOKUP(C39,'Meal Library'!$A$2:$I$237,5,FALSE())</f>
        <v>61</v>
      </c>
      <c r="H39" s="6" t="n">
        <f aca="false">VLOOKUP(C39,'Meal Library'!$A$2:$I$237,6,FALSE())</f>
        <v>61</v>
      </c>
      <c r="I39" s="6" t="n">
        <f aca="false">VLOOKUP(C39,'Meal Library'!$A$2:$I$237,7,FALSE())</f>
        <v>34</v>
      </c>
    </row>
    <row r="40" customFormat="false" ht="35.05" hidden="false" customHeight="false" outlineLevel="0" collapsed="false">
      <c r="A40" s="7"/>
      <c r="B40" s="7" t="s">
        <v>783</v>
      </c>
      <c r="C40" s="6" t="n">
        <v>14</v>
      </c>
      <c r="D40" s="7" t="str">
        <f aca="false">VLOOKUP(C40,'Meal Library'!$A$2:$I$237,2,FALSE())</f>
        <v>Garlic Steak w/ Cauliflower Grits</v>
      </c>
      <c r="E40" s="7" t="str">
        <f aca="false">VLOOKUP(C40,'Meal Library'!$A$2:$I$237,9,FALSE())</f>
        <v>6 oz Garlic Steak + 4 oz Lemon Pepper Broccoli &amp; Carrots + 1 cup Cauliflower Rice Grits + .5 oz Garlic Herb Butter. Verified via Add-to-Cart gate.</v>
      </c>
      <c r="F40" s="6" t="n">
        <f aca="false">VLOOKUP(C40,'Meal Library'!$A$2:$I$237,4,FALSE())</f>
        <v>780</v>
      </c>
      <c r="G40" s="6" t="n">
        <f aca="false">VLOOKUP(C40,'Meal Library'!$A$2:$I$237,5,FALSE())</f>
        <v>64</v>
      </c>
      <c r="H40" s="6" t="n">
        <f aca="false">VLOOKUP(C40,'Meal Library'!$A$2:$I$237,6,FALSE())</f>
        <v>42</v>
      </c>
      <c r="I40" s="6" t="n">
        <f aca="false">VLOOKUP(C40,'Meal Library'!$A$2:$I$237,7,FALSE())</f>
        <v>43</v>
      </c>
    </row>
    <row r="41" customFormat="false" ht="15" hidden="false" customHeight="false" outlineLevel="0" collapsed="false">
      <c r="A41" s="7"/>
      <c r="B41" s="7" t="s">
        <v>784</v>
      </c>
      <c r="C41" s="6" t="n">
        <v>95</v>
      </c>
      <c r="D41" s="7" t="str">
        <f aca="false">VLOOKUP(C41,'Meal Library'!$A$2:$I$237,2,FALSE())</f>
        <v>Edamame</v>
      </c>
      <c r="E41" s="7" t="str">
        <f aca="false">VLOOKUP(C41,'Meal Library'!$A$2:$I$237,9,FALSE())</f>
        <v>Edamame (single-option dish)</v>
      </c>
      <c r="F41" s="6" t="n">
        <f aca="false">VLOOKUP(C41,'Meal Library'!$A$2:$I$237,4,FALSE())</f>
        <v>190</v>
      </c>
      <c r="G41" s="6" t="n">
        <f aca="false">VLOOKUP(C41,'Meal Library'!$A$2:$I$237,5,FALSE())</f>
        <v>18</v>
      </c>
      <c r="H41" s="6" t="n">
        <f aca="false">VLOOKUP(C41,'Meal Library'!$A$2:$I$237,6,FALSE())</f>
        <v>14</v>
      </c>
      <c r="I41" s="6" t="n">
        <f aca="false">VLOOKUP(C41,'Meal Library'!$A$2:$I$237,7,FALSE())</f>
        <v>8</v>
      </c>
    </row>
    <row r="42" customFormat="false" ht="23.85" hidden="false" customHeight="false" outlineLevel="0" collapsed="false">
      <c r="A42" s="7"/>
      <c r="B42" s="7" t="s">
        <v>785</v>
      </c>
      <c r="C42" s="6" t="n">
        <v>232</v>
      </c>
      <c r="D42" s="7" t="str">
        <f aca="false">VLOOKUP(C42,'Meal Library'!$A$2:$I$237,2,FALSE())</f>
        <v>Orange (1 cup)</v>
      </c>
      <c r="E42" s="7" t="str">
        <f aca="false">VLOOKUP(C42,'Meal Library'!$A$2:$I$237,9,FALSE())</f>
        <v>1 Cup Orange segments from the Fruits menu. Verified via Add-to-Cart gate at localfoodz.co/menu/fruits.</v>
      </c>
      <c r="F42" s="6" t="n">
        <f aca="false">VLOOKUP(C42,'Meal Library'!$A$2:$I$237,4,FALSE())</f>
        <v>70</v>
      </c>
      <c r="G42" s="6" t="n">
        <f aca="false">VLOOKUP(C42,'Meal Library'!$A$2:$I$237,5,FALSE())</f>
        <v>1</v>
      </c>
      <c r="H42" s="6" t="n">
        <f aca="false">VLOOKUP(C42,'Meal Library'!$A$2:$I$237,6,FALSE())</f>
        <v>17</v>
      </c>
      <c r="I42" s="6" t="n">
        <f aca="false">VLOOKUP(C42,'Meal Library'!$A$2:$I$237,7,FALSE())</f>
        <v>0</v>
      </c>
    </row>
    <row r="43" customFormat="false" ht="23.85" hidden="false" customHeight="false" outlineLevel="0" collapsed="false">
      <c r="A43" s="7"/>
      <c r="B43" s="7" t="s">
        <v>786</v>
      </c>
      <c r="C43" s="6" t="n">
        <v>231</v>
      </c>
      <c r="D43" s="7" t="str">
        <f aca="false">VLOOKUP(C43,'Meal Library'!$A$2:$I$237,2,FALSE())</f>
        <v>Apple (1 cup)</v>
      </c>
      <c r="E43" s="7" t="str">
        <f aca="false">VLOOKUP(C43,'Meal Library'!$A$2:$I$237,9,FALSE())</f>
        <v>1 Cup sliced Apple from the Fruits menu. Verified via Add-to-Cart gate at localfoodz.co/menu/fruits.</v>
      </c>
      <c r="F43" s="6" t="n">
        <f aca="false">VLOOKUP(C43,'Meal Library'!$A$2:$I$237,4,FALSE())</f>
        <v>90</v>
      </c>
      <c r="G43" s="6" t="n">
        <f aca="false">VLOOKUP(C43,'Meal Library'!$A$2:$I$237,5,FALSE())</f>
        <v>0</v>
      </c>
      <c r="H43" s="6" t="n">
        <f aca="false">VLOOKUP(C43,'Meal Library'!$A$2:$I$237,6,FALSE())</f>
        <v>25</v>
      </c>
      <c r="I43" s="6" t="n">
        <f aca="false">VLOOKUP(C43,'Meal Library'!$A$2:$I$237,7,FALSE())</f>
        <v>0</v>
      </c>
    </row>
    <row r="44" customFormat="false" ht="15" hidden="false" customHeight="false" outlineLevel="0" collapsed="false">
      <c r="A44" s="7"/>
      <c r="B44" s="7" t="s">
        <v>787</v>
      </c>
      <c r="C44" s="6" t="n">
        <v>97</v>
      </c>
      <c r="D44" s="7" t="str">
        <f aca="false">VLOOKUP(C44,'Meal Library'!$A$2:$I$237,2,FALSE())</f>
        <v>Veg Fritter (2)</v>
      </c>
      <c r="E44" s="7" t="str">
        <f aca="false">VLOOKUP(C44,'Meal Library'!$A$2:$I$237,9,FALSE())</f>
        <v>2 fritters, no sauce. Verified via Add-to-Cart gate.</v>
      </c>
      <c r="F44" s="6" t="n">
        <f aca="false">VLOOKUP(C44,'Meal Library'!$A$2:$I$237,4,FALSE())</f>
        <v>130</v>
      </c>
      <c r="G44" s="6" t="n">
        <f aca="false">VLOOKUP(C44,'Meal Library'!$A$2:$I$237,5,FALSE())</f>
        <v>3</v>
      </c>
      <c r="H44" s="6" t="n">
        <f aca="false">VLOOKUP(C44,'Meal Library'!$A$2:$I$237,6,FALSE())</f>
        <v>30</v>
      </c>
      <c r="I44" s="6" t="n">
        <f aca="false">VLOOKUP(C44,'Meal Library'!$A$2:$I$237,7,FALSE())</f>
        <v>0</v>
      </c>
    </row>
    <row r="45" customFormat="false" ht="23.85" hidden="false" customHeight="false" outlineLevel="0" collapsed="false">
      <c r="A45" s="7"/>
      <c r="B45" s="7" t="s">
        <v>788</v>
      </c>
      <c r="C45" s="6" t="n">
        <v>8018</v>
      </c>
      <c r="D45" s="7" t="str">
        <f aca="false">VLOOKUP(C45,'Meal Library'!$A$2:$I$237,2,FALSE())</f>
        <v>Custom LF Combo: 4 oz Sousvide Chicken Breast + 4 oz White Rice</v>
      </c>
      <c r="E45" s="7" t="str">
        <f aca="false">VLOOKUP(C45,'Meal Library'!$A$2:$I$237,9,FALSE())</f>
        <v>4 oz Sousvide Chicken Breast + 4 oz White Rice  (build via Customized Meals on localfoodz.co)</v>
      </c>
      <c r="F45" s="6" t="n">
        <f aca="false">VLOOKUP(C45,'Meal Library'!$A$2:$I$237,4,FALSE())</f>
        <v>320</v>
      </c>
      <c r="G45" s="6" t="n">
        <f aca="false">VLOOKUP(C45,'Meal Library'!$A$2:$I$237,5,FALSE())</f>
        <v>38</v>
      </c>
      <c r="H45" s="6" t="n">
        <f aca="false">VLOOKUP(C45,'Meal Library'!$A$2:$I$237,6,FALSE())</f>
        <v>33</v>
      </c>
      <c r="I45" s="6" t="n">
        <f aca="false">VLOOKUP(C45,'Meal Library'!$A$2:$I$237,7,FALSE())</f>
        <v>3.5</v>
      </c>
    </row>
    <row r="46" customFormat="false" ht="15" hidden="false" customHeight="false" outlineLevel="0" collapsed="false">
      <c r="A46" s="10" t="s">
        <v>794</v>
      </c>
      <c r="B46" s="10" t="s">
        <v>805</v>
      </c>
      <c r="C46" s="10"/>
      <c r="D46" s="10"/>
      <c r="E46" s="10"/>
      <c r="F46" s="10" t="n">
        <f aca="false">SUM(F38:F45)</f>
        <v>3090</v>
      </c>
      <c r="G46" s="10" t="n">
        <f aca="false">SUM(G38:G45)</f>
        <v>238</v>
      </c>
      <c r="H46" s="10" t="n">
        <f aca="false">SUM(H38:H45)</f>
        <v>287</v>
      </c>
      <c r="I46" s="10" t="n">
        <f aca="false">SUM(I38:I45)</f>
        <v>114.5</v>
      </c>
    </row>
    <row r="48" customFormat="false" ht="23.85" hidden="false" customHeight="false" outlineLevel="0" collapsed="false">
      <c r="A48" s="7" t="s">
        <v>795</v>
      </c>
      <c r="B48" s="7" t="s">
        <v>781</v>
      </c>
      <c r="C48" s="6" t="n">
        <v>69</v>
      </c>
      <c r="D48" s="7" t="str">
        <f aca="false">VLOOKUP(C48,'Meal Library'!$A$2:$I$237,2,FALSE())</f>
        <v>Breakfast Burrito</v>
      </c>
      <c r="E48" s="7" t="str">
        <f aca="false">VLOOKUP(C48,'Meal Library'!$A$2:$I$237,9,FALSE())</f>
        <v>Breakfast Burrito + 2 tbsp Red Bell Pepper Sauce. Verified via Add-to-Cart gate.</v>
      </c>
      <c r="F48" s="6" t="n">
        <f aca="false">VLOOKUP(C48,'Meal Library'!$A$2:$I$237,4,FALSE())</f>
        <v>780</v>
      </c>
      <c r="G48" s="6" t="n">
        <f aca="false">VLOOKUP(C48,'Meal Library'!$A$2:$I$237,5,FALSE())</f>
        <v>31</v>
      </c>
      <c r="H48" s="6" t="n">
        <f aca="false">VLOOKUP(C48,'Meal Library'!$A$2:$I$237,6,FALSE())</f>
        <v>76</v>
      </c>
      <c r="I48" s="6" t="n">
        <f aca="false">VLOOKUP(C48,'Meal Library'!$A$2:$I$237,7,FALSE())</f>
        <v>38</v>
      </c>
    </row>
    <row r="49" customFormat="false" ht="35.05" hidden="false" customHeight="false" outlineLevel="0" collapsed="false">
      <c r="A49" s="7"/>
      <c r="B49" s="7" t="s">
        <v>782</v>
      </c>
      <c r="C49" s="6" t="n">
        <v>14</v>
      </c>
      <c r="D49" s="7" t="str">
        <f aca="false">VLOOKUP(C49,'Meal Library'!$A$2:$I$237,2,FALSE())</f>
        <v>Garlic Steak w/ Cauliflower Grits</v>
      </c>
      <c r="E49" s="7" t="str">
        <f aca="false">VLOOKUP(C49,'Meal Library'!$A$2:$I$237,9,FALSE())</f>
        <v>6 oz Garlic Steak + 4 oz Lemon Pepper Broccoli &amp; Carrots + 1 cup Cauliflower Rice Grits + .5 oz Garlic Herb Butter. Verified via Add-to-Cart gate.</v>
      </c>
      <c r="F49" s="6" t="n">
        <f aca="false">VLOOKUP(C49,'Meal Library'!$A$2:$I$237,4,FALSE())</f>
        <v>780</v>
      </c>
      <c r="G49" s="6" t="n">
        <f aca="false">VLOOKUP(C49,'Meal Library'!$A$2:$I$237,5,FALSE())</f>
        <v>64</v>
      </c>
      <c r="H49" s="6" t="n">
        <f aca="false">VLOOKUP(C49,'Meal Library'!$A$2:$I$237,6,FALSE())</f>
        <v>42</v>
      </c>
      <c r="I49" s="6" t="n">
        <f aca="false">VLOOKUP(C49,'Meal Library'!$A$2:$I$237,7,FALSE())</f>
        <v>43</v>
      </c>
    </row>
    <row r="50" customFormat="false" ht="35.05" hidden="false" customHeight="false" outlineLevel="0" collapsed="false">
      <c r="A50" s="7"/>
      <c r="B50" s="7" t="s">
        <v>783</v>
      </c>
      <c r="C50" s="6" t="n">
        <v>128</v>
      </c>
      <c r="D50" s="7" t="str">
        <f aca="false">VLOOKUP(C50,'Meal Library'!$A$2:$I$237,2,FALSE())</f>
        <v>Build-Your-Own Pasta Bowl</v>
      </c>
      <c r="E50" s="7" t="str">
        <f aca="false">VLOOKUP(C50,'Meal Library'!$A$2:$I$237,9,FALSE())</f>
        <v>6 oz Smoked Paprika Chicken Breast + 6 oz Whole Wheat Penne Pasta + 6 oz Broccoli + 4 tbsp Red Bell Pepper Sauce + 2 tbsp Cheddar. Verified via Add-to-Cart gate.</v>
      </c>
      <c r="F50" s="6" t="n">
        <f aca="false">VLOOKUP(C50,'Meal Library'!$A$2:$I$237,4,FALSE())</f>
        <v>650</v>
      </c>
      <c r="G50" s="6" t="n">
        <f aca="false">VLOOKUP(C50,'Meal Library'!$A$2:$I$237,5,FALSE())</f>
        <v>69</v>
      </c>
      <c r="H50" s="6" t="n">
        <f aca="false">VLOOKUP(C50,'Meal Library'!$A$2:$I$237,6,FALSE())</f>
        <v>68</v>
      </c>
      <c r="I50" s="6" t="n">
        <f aca="false">VLOOKUP(C50,'Meal Library'!$A$2:$I$237,7,FALSE())</f>
        <v>16</v>
      </c>
    </row>
    <row r="51" customFormat="false" ht="23.85" hidden="false" customHeight="false" outlineLevel="0" collapsed="false">
      <c r="A51" s="7"/>
      <c r="B51" s="7" t="s">
        <v>784</v>
      </c>
      <c r="C51" s="6" t="n">
        <v>231</v>
      </c>
      <c r="D51" s="7" t="str">
        <f aca="false">VLOOKUP(C51,'Meal Library'!$A$2:$I$237,2,FALSE())</f>
        <v>Apple (1 cup)</v>
      </c>
      <c r="E51" s="7" t="str">
        <f aca="false">VLOOKUP(C51,'Meal Library'!$A$2:$I$237,9,FALSE())</f>
        <v>1 Cup sliced Apple from the Fruits menu. Verified via Add-to-Cart gate at localfoodz.co/menu/fruits.</v>
      </c>
      <c r="F51" s="6" t="n">
        <f aca="false">VLOOKUP(C51,'Meal Library'!$A$2:$I$237,4,FALSE())</f>
        <v>90</v>
      </c>
      <c r="G51" s="6" t="n">
        <f aca="false">VLOOKUP(C51,'Meal Library'!$A$2:$I$237,5,FALSE())</f>
        <v>0</v>
      </c>
      <c r="H51" s="6" t="n">
        <f aca="false">VLOOKUP(C51,'Meal Library'!$A$2:$I$237,6,FALSE())</f>
        <v>25</v>
      </c>
      <c r="I51" s="6" t="n">
        <f aca="false">VLOOKUP(C51,'Meal Library'!$A$2:$I$237,7,FALSE())</f>
        <v>0</v>
      </c>
    </row>
    <row r="52" customFormat="false" ht="23.85" hidden="false" customHeight="false" outlineLevel="0" collapsed="false">
      <c r="A52" s="7"/>
      <c r="B52" s="7" t="s">
        <v>785</v>
      </c>
      <c r="C52" s="6" t="n">
        <v>232</v>
      </c>
      <c r="D52" s="7" t="str">
        <f aca="false">VLOOKUP(C52,'Meal Library'!$A$2:$I$237,2,FALSE())</f>
        <v>Orange (1 cup)</v>
      </c>
      <c r="E52" s="7" t="str">
        <f aca="false">VLOOKUP(C52,'Meal Library'!$A$2:$I$237,9,FALSE())</f>
        <v>1 Cup Orange segments from the Fruits menu. Verified via Add-to-Cart gate at localfoodz.co/menu/fruits.</v>
      </c>
      <c r="F52" s="6" t="n">
        <f aca="false">VLOOKUP(C52,'Meal Library'!$A$2:$I$237,4,FALSE())</f>
        <v>70</v>
      </c>
      <c r="G52" s="6" t="n">
        <f aca="false">VLOOKUP(C52,'Meal Library'!$A$2:$I$237,5,FALSE())</f>
        <v>1</v>
      </c>
      <c r="H52" s="6" t="n">
        <f aca="false">VLOOKUP(C52,'Meal Library'!$A$2:$I$237,6,FALSE())</f>
        <v>17</v>
      </c>
      <c r="I52" s="6" t="n">
        <f aca="false">VLOOKUP(C52,'Meal Library'!$A$2:$I$237,7,FALSE())</f>
        <v>0</v>
      </c>
    </row>
    <row r="53" customFormat="false" ht="23.85" hidden="false" customHeight="false" outlineLevel="0" collapsed="false">
      <c r="A53" s="7"/>
      <c r="B53" s="7" t="s">
        <v>786</v>
      </c>
      <c r="C53" s="6" t="n">
        <v>8019</v>
      </c>
      <c r="D53" s="7" t="str">
        <f aca="false">VLOOKUP(C53,'Meal Library'!$A$2:$I$237,2,FALSE())</f>
        <v>Custom LF Combo: 4 oz Smoked Paprika Chicken Breast + 4 oz Brown Rice</v>
      </c>
      <c r="E53" s="7" t="str">
        <f aca="false">VLOOKUP(C53,'Meal Library'!$A$2:$I$237,9,FALSE())</f>
        <v>4 oz Smoked Paprika Chicken Breast + 4 oz Brown Rice  (build via Customized Meals on localfoodz.co)</v>
      </c>
      <c r="F53" s="6" t="n">
        <f aca="false">VLOOKUP(C53,'Meal Library'!$A$2:$I$237,4,FALSE())</f>
        <v>300</v>
      </c>
      <c r="G53" s="6" t="n">
        <f aca="false">VLOOKUP(C53,'Meal Library'!$A$2:$I$237,5,FALSE())</f>
        <v>36</v>
      </c>
      <c r="H53" s="6" t="n">
        <f aca="false">VLOOKUP(C53,'Meal Library'!$A$2:$I$237,6,FALSE())</f>
        <v>29</v>
      </c>
      <c r="I53" s="6" t="n">
        <f aca="false">VLOOKUP(C53,'Meal Library'!$A$2:$I$237,7,FALSE())</f>
        <v>4.5</v>
      </c>
    </row>
    <row r="54" customFormat="false" ht="35.05" hidden="false" customHeight="false" outlineLevel="0" collapsed="false">
      <c r="A54" s="7"/>
      <c r="B54" s="7" t="s">
        <v>787</v>
      </c>
      <c r="C54" s="6" t="n">
        <v>8020</v>
      </c>
      <c r="D54" s="7" t="str">
        <f aca="false">VLOOKUP(C54,'Meal Library'!$A$2:$I$237,2,FALSE())</f>
        <v>Custom LF Combo: 4 oz Teriyaki Chicken Breast + 4 oz Spanish Rice + 4 oz Fajita Veg Mix</v>
      </c>
      <c r="E54" s="7" t="str">
        <f aca="false">VLOOKUP(C54,'Meal Library'!$A$2:$I$237,9,FALSE())</f>
        <v>4 oz Teriyaki Chicken Breast + 4 oz Spanish Rice + 4 oz Fajita Veg Mix  (build via Customized Meals on localfoodz.co)</v>
      </c>
      <c r="F54" s="6" t="n">
        <f aca="false">VLOOKUP(C54,'Meal Library'!$A$2:$I$237,4,FALSE())</f>
        <v>430</v>
      </c>
      <c r="G54" s="6" t="n">
        <f aca="false">VLOOKUP(C54,'Meal Library'!$A$2:$I$237,5,FALSE())</f>
        <v>40</v>
      </c>
      <c r="H54" s="6" t="n">
        <f aca="false">VLOOKUP(C54,'Meal Library'!$A$2:$I$237,6,FALSE())</f>
        <v>48</v>
      </c>
      <c r="I54" s="6" t="n">
        <f aca="false">VLOOKUP(C54,'Meal Library'!$A$2:$I$237,7,FALSE())</f>
        <v>9</v>
      </c>
    </row>
    <row r="55" customFormat="false" ht="15" hidden="false" customHeight="false" outlineLevel="0" collapsed="false">
      <c r="A55" s="10" t="s">
        <v>795</v>
      </c>
      <c r="B55" s="10" t="s">
        <v>805</v>
      </c>
      <c r="C55" s="10"/>
      <c r="D55" s="10"/>
      <c r="E55" s="10"/>
      <c r="F55" s="10" t="n">
        <f aca="false">SUM(F48:F54)</f>
        <v>3100</v>
      </c>
      <c r="G55" s="10" t="n">
        <f aca="false">SUM(G48:G54)</f>
        <v>241</v>
      </c>
      <c r="H55" s="10" t="n">
        <f aca="false">SUM(H48:H54)</f>
        <v>305</v>
      </c>
      <c r="I55" s="10" t="n">
        <f aca="false">SUM(I48:I54)</f>
        <v>110.5</v>
      </c>
    </row>
    <row r="57" customFormat="false" ht="35.05" hidden="false" customHeight="false" outlineLevel="0" collapsed="false">
      <c r="A57" s="7" t="s">
        <v>796</v>
      </c>
      <c r="B57" s="7" t="s">
        <v>781</v>
      </c>
      <c r="C57" s="6" t="n">
        <v>65</v>
      </c>
      <c r="D57" s="7" t="str">
        <f aca="false">VLOOKUP(C57,'Meal Library'!$A$2:$I$237,2,FALSE())</f>
        <v>BBQ Pork Loin, Brussels, Grits</v>
      </c>
      <c r="E57" s="7" t="str">
        <f aca="false">VLOOKUP(C57,'Meal Library'!$A$2:$I$237,9,FALSE())</f>
        <v>6 oz Roasted Pork Loin + 1 cup Creamy Cauliflower Grits + 6 oz Brussels Sprouts + 2 tbsp BBQ Sauce. Verified via Add-to-Cart gate.</v>
      </c>
      <c r="F57" s="6" t="n">
        <f aca="false">VLOOKUP(C57,'Meal Library'!$A$2:$I$237,4,FALSE())</f>
        <v>730</v>
      </c>
      <c r="G57" s="6" t="n">
        <f aca="false">VLOOKUP(C57,'Meal Library'!$A$2:$I$237,5,FALSE())</f>
        <v>67</v>
      </c>
      <c r="H57" s="6" t="n">
        <f aca="false">VLOOKUP(C57,'Meal Library'!$A$2:$I$237,6,FALSE())</f>
        <v>44</v>
      </c>
      <c r="I57" s="6" t="n">
        <f aca="false">VLOOKUP(C57,'Meal Library'!$A$2:$I$237,7,FALSE())</f>
        <v>37</v>
      </c>
    </row>
    <row r="58" customFormat="false" ht="35.05" hidden="false" customHeight="false" outlineLevel="0" collapsed="false">
      <c r="A58" s="7"/>
      <c r="B58" s="7" t="s">
        <v>782</v>
      </c>
      <c r="C58" s="6" t="n">
        <v>49</v>
      </c>
      <c r="D58" s="7" t="str">
        <f aca="false">VLOOKUP(C58,'Meal Library'!$A$2:$I$237,2,FALSE())</f>
        <v>Steak, Quinoa, Asparagus, Chimichurri</v>
      </c>
      <c r="E58" s="7" t="str">
        <f aca="false">VLOOKUP(C58,'Meal Library'!$A$2:$I$237,9,FALSE())</f>
        <v>6 oz Garlic Steak + 1 cup Quinoa + 6 oz Lemon Zested Asparagus + 2 tbsp Chimichurri Sauce. Verified via Add-to-Cart gate.</v>
      </c>
      <c r="F58" s="6" t="n">
        <f aca="false">VLOOKUP(C58,'Meal Library'!$A$2:$I$237,4,FALSE())</f>
        <v>710</v>
      </c>
      <c r="G58" s="6" t="n">
        <f aca="false">VLOOKUP(C58,'Meal Library'!$A$2:$I$237,5,FALSE())</f>
        <v>63</v>
      </c>
      <c r="H58" s="6" t="n">
        <f aca="false">VLOOKUP(C58,'Meal Library'!$A$2:$I$237,6,FALSE())</f>
        <v>48</v>
      </c>
      <c r="I58" s="6" t="n">
        <f aca="false">VLOOKUP(C58,'Meal Library'!$A$2:$I$237,7,FALSE())</f>
        <v>32</v>
      </c>
    </row>
    <row r="59" customFormat="false" ht="15" hidden="false" customHeight="false" outlineLevel="0" collapsed="false">
      <c r="A59" s="7"/>
      <c r="B59" s="7" t="s">
        <v>783</v>
      </c>
      <c r="C59" s="6" t="n">
        <v>37</v>
      </c>
      <c r="D59" s="7" t="str">
        <f aca="false">VLOOKUP(C59,'Meal Library'!$A$2:$I$237,2,FALSE())</f>
        <v>Steak Gyro Wrap</v>
      </c>
      <c r="E59" s="7" t="str">
        <f aca="false">VLOOKUP(C59,'Meal Library'!$A$2:$I$237,9,FALSE())</f>
        <v>Steak Gyro Wrap + 1 wrap + 4 tbsp Tzatziki Sauce</v>
      </c>
      <c r="F59" s="6" t="n">
        <f aca="false">VLOOKUP(C59,'Meal Library'!$A$2:$I$237,4,FALSE())</f>
        <v>680</v>
      </c>
      <c r="G59" s="6" t="n">
        <f aca="false">VLOOKUP(C59,'Meal Library'!$A$2:$I$237,5,FALSE())</f>
        <v>39</v>
      </c>
      <c r="H59" s="6" t="n">
        <f aca="false">VLOOKUP(C59,'Meal Library'!$A$2:$I$237,6,FALSE())</f>
        <v>65</v>
      </c>
      <c r="I59" s="6" t="n">
        <f aca="false">VLOOKUP(C59,'Meal Library'!$A$2:$I$237,7,FALSE())</f>
        <v>28</v>
      </c>
    </row>
    <row r="60" customFormat="false" ht="23.85" hidden="false" customHeight="false" outlineLevel="0" collapsed="false">
      <c r="A60" s="7"/>
      <c r="B60" s="7" t="s">
        <v>784</v>
      </c>
      <c r="C60" s="6" t="n">
        <v>232</v>
      </c>
      <c r="D60" s="7" t="str">
        <f aca="false">VLOOKUP(C60,'Meal Library'!$A$2:$I$237,2,FALSE())</f>
        <v>Orange (1 cup)</v>
      </c>
      <c r="E60" s="7" t="str">
        <f aca="false">VLOOKUP(C60,'Meal Library'!$A$2:$I$237,9,FALSE())</f>
        <v>1 Cup Orange segments from the Fruits menu. Verified via Add-to-Cart gate at localfoodz.co/menu/fruits.</v>
      </c>
      <c r="F60" s="6" t="n">
        <f aca="false">VLOOKUP(C60,'Meal Library'!$A$2:$I$237,4,FALSE())</f>
        <v>70</v>
      </c>
      <c r="G60" s="6" t="n">
        <f aca="false">VLOOKUP(C60,'Meal Library'!$A$2:$I$237,5,FALSE())</f>
        <v>1</v>
      </c>
      <c r="H60" s="6" t="n">
        <f aca="false">VLOOKUP(C60,'Meal Library'!$A$2:$I$237,6,FALSE())</f>
        <v>17</v>
      </c>
      <c r="I60" s="6" t="n">
        <f aca="false">VLOOKUP(C60,'Meal Library'!$A$2:$I$237,7,FALSE())</f>
        <v>0</v>
      </c>
    </row>
    <row r="61" customFormat="false" ht="23.85" hidden="false" customHeight="false" outlineLevel="0" collapsed="false">
      <c r="A61" s="7"/>
      <c r="B61" s="7" t="s">
        <v>785</v>
      </c>
      <c r="C61" s="6" t="n">
        <v>230</v>
      </c>
      <c r="D61" s="7" t="str">
        <f aca="false">VLOOKUP(C61,'Meal Library'!$A$2:$I$237,2,FALSE())</f>
        <v>Banana (1 piece)</v>
      </c>
      <c r="E61" s="7" t="str">
        <f aca="false">VLOOKUP(C61,'Meal Library'!$A$2:$I$237,9,FALSE())</f>
        <v>1 Banana from the Fruits menu. Verified via Add-to-Cart gate at localfoodz.co/menu/fruits.</v>
      </c>
      <c r="F61" s="6" t="n">
        <f aca="false">VLOOKUP(C61,'Meal Library'!$A$2:$I$237,4,FALSE())</f>
        <v>110</v>
      </c>
      <c r="G61" s="6" t="n">
        <f aca="false">VLOOKUP(C61,'Meal Library'!$A$2:$I$237,5,FALSE())</f>
        <v>1</v>
      </c>
      <c r="H61" s="6" t="n">
        <f aca="false">VLOOKUP(C61,'Meal Library'!$A$2:$I$237,6,FALSE())</f>
        <v>27</v>
      </c>
      <c r="I61" s="6" t="n">
        <f aca="false">VLOOKUP(C61,'Meal Library'!$A$2:$I$237,7,FALSE())</f>
        <v>0</v>
      </c>
    </row>
    <row r="62" customFormat="false" ht="15" hidden="false" customHeight="false" outlineLevel="0" collapsed="false">
      <c r="A62" s="7"/>
      <c r="B62" s="7" t="s">
        <v>786</v>
      </c>
      <c r="C62" s="6" t="n">
        <v>97</v>
      </c>
      <c r="D62" s="7" t="str">
        <f aca="false">VLOOKUP(C62,'Meal Library'!$A$2:$I$237,2,FALSE())</f>
        <v>Veg Fritter (2)</v>
      </c>
      <c r="E62" s="7" t="str">
        <f aca="false">VLOOKUP(C62,'Meal Library'!$A$2:$I$237,9,FALSE())</f>
        <v>2 fritters, no sauce. Verified via Add-to-Cart gate.</v>
      </c>
      <c r="F62" s="6" t="n">
        <f aca="false">VLOOKUP(C62,'Meal Library'!$A$2:$I$237,4,FALSE())</f>
        <v>130</v>
      </c>
      <c r="G62" s="6" t="n">
        <f aca="false">VLOOKUP(C62,'Meal Library'!$A$2:$I$237,5,FALSE())</f>
        <v>3</v>
      </c>
      <c r="H62" s="6" t="n">
        <f aca="false">VLOOKUP(C62,'Meal Library'!$A$2:$I$237,6,FALSE())</f>
        <v>30</v>
      </c>
      <c r="I62" s="6" t="n">
        <f aca="false">VLOOKUP(C62,'Meal Library'!$A$2:$I$237,7,FALSE())</f>
        <v>0</v>
      </c>
    </row>
    <row r="63" customFormat="false" ht="15" hidden="false" customHeight="false" outlineLevel="0" collapsed="false">
      <c r="A63" s="7"/>
      <c r="B63" s="7" t="s">
        <v>787</v>
      </c>
      <c r="C63" s="6" t="n">
        <v>669</v>
      </c>
      <c r="D63" s="7" t="str">
        <f aca="false">VLOOKUP(C63,'Meal Library'!$A$2:$I$237,2,FALSE())</f>
        <v>CM Veg Fritter (1)</v>
      </c>
      <c r="E63" s="7" t="str">
        <f aca="false">VLOOKUP(C63,'Meal Library'!$A$2:$I$237,9,FALSE())</f>
        <v>1 Veg Fritter from Customized Meals</v>
      </c>
      <c r="F63" s="6" t="n">
        <f aca="false">VLOOKUP(C63,'Meal Library'!$A$2:$I$237,4,FALSE())</f>
        <v>70</v>
      </c>
      <c r="G63" s="6" t="n">
        <f aca="false">VLOOKUP(C63,'Meal Library'!$A$2:$I$237,5,FALSE())</f>
        <v>2</v>
      </c>
      <c r="H63" s="6" t="n">
        <f aca="false">VLOOKUP(C63,'Meal Library'!$A$2:$I$237,6,FALSE())</f>
        <v>15</v>
      </c>
      <c r="I63" s="6" t="n">
        <f aca="false">VLOOKUP(C63,'Meal Library'!$A$2:$I$237,7,FALSE())</f>
        <v>0</v>
      </c>
    </row>
    <row r="64" customFormat="false" ht="23.85" hidden="false" customHeight="false" outlineLevel="0" collapsed="false">
      <c r="A64" s="7"/>
      <c r="B64" s="7" t="s">
        <v>788</v>
      </c>
      <c r="C64" s="6" t="n">
        <v>8021</v>
      </c>
      <c r="D64" s="7" t="str">
        <f aca="false">VLOOKUP(C64,'Meal Library'!$A$2:$I$237,2,FALSE())</f>
        <v>Custom LF Combo: 4 oz Sousvide Chicken Breast + 4 oz Brown Rice</v>
      </c>
      <c r="E64" s="7" t="str">
        <f aca="false">VLOOKUP(C64,'Meal Library'!$A$2:$I$237,9,FALSE())</f>
        <v>4 oz Sousvide Chicken Breast + 4 oz Brown Rice  (build via Customized Meals on localfoodz.co)</v>
      </c>
      <c r="F64" s="6" t="n">
        <f aca="false">VLOOKUP(C64,'Meal Library'!$A$2:$I$237,4,FALSE())</f>
        <v>300</v>
      </c>
      <c r="G64" s="6" t="n">
        <f aca="false">VLOOKUP(C64,'Meal Library'!$A$2:$I$237,5,FALSE())</f>
        <v>38</v>
      </c>
      <c r="H64" s="6" t="n">
        <f aca="false">VLOOKUP(C64,'Meal Library'!$A$2:$I$237,6,FALSE())</f>
        <v>28</v>
      </c>
      <c r="I64" s="6" t="n">
        <f aca="false">VLOOKUP(C64,'Meal Library'!$A$2:$I$237,7,FALSE())</f>
        <v>4.5</v>
      </c>
    </row>
    <row r="65" customFormat="false" ht="23.85" hidden="false" customHeight="false" outlineLevel="0" collapsed="false">
      <c r="A65" s="7"/>
      <c r="B65" s="7" t="s">
        <v>792</v>
      </c>
      <c r="C65" s="6" t="n">
        <v>8015</v>
      </c>
      <c r="D65" s="7" t="str">
        <f aca="false">VLOOKUP(C65,'Meal Library'!$A$2:$I$237,2,FALSE())</f>
        <v>Custom LF Combo: 4 oz Ginger Soy Tilapia + 4 oz Roasted Herb Potatoes</v>
      </c>
      <c r="E65" s="7" t="str">
        <f aca="false">VLOOKUP(C65,'Meal Library'!$A$2:$I$237,9,FALSE())</f>
        <v>4 oz Ginger Soy Tilapia + 4 oz Roasted Herb Potatoes  (build via Customized Meals on localfoodz.co)</v>
      </c>
      <c r="F65" s="6" t="n">
        <f aca="false">VLOOKUP(C65,'Meal Library'!$A$2:$I$237,4,FALSE())</f>
        <v>250</v>
      </c>
      <c r="G65" s="6" t="n">
        <f aca="false">VLOOKUP(C65,'Meal Library'!$A$2:$I$237,5,FALSE())</f>
        <v>30</v>
      </c>
      <c r="H65" s="6" t="n">
        <f aca="false">VLOOKUP(C65,'Meal Library'!$A$2:$I$237,6,FALSE())</f>
        <v>24</v>
      </c>
      <c r="I65" s="6" t="n">
        <f aca="false">VLOOKUP(C65,'Meal Library'!$A$2:$I$237,7,FALSE())</f>
        <v>5</v>
      </c>
    </row>
    <row r="66" customFormat="false" ht="15" hidden="false" customHeight="false" outlineLevel="0" collapsed="false">
      <c r="A66" s="10" t="s">
        <v>796</v>
      </c>
      <c r="B66" s="10" t="s">
        <v>805</v>
      </c>
      <c r="C66" s="10"/>
      <c r="D66" s="10"/>
      <c r="E66" s="10"/>
      <c r="F66" s="10" t="n">
        <f aca="false">SUM(F57:F65)</f>
        <v>3050</v>
      </c>
      <c r="G66" s="10" t="n">
        <f aca="false">SUM(G57:G65)</f>
        <v>244</v>
      </c>
      <c r="H66" s="10" t="n">
        <f aca="false">SUM(H57:H65)</f>
        <v>298</v>
      </c>
      <c r="I66" s="10" t="n">
        <f aca="false">SUM(I57:I65)</f>
        <v>106.5</v>
      </c>
    </row>
    <row r="68" customFormat="false" ht="15" hidden="false" customHeight="false" outlineLevel="0" collapsed="false">
      <c r="A68" s="11"/>
      <c r="B68" s="11" t="s">
        <v>797</v>
      </c>
      <c r="C68" s="11"/>
      <c r="D68" s="11"/>
      <c r="E68" s="11"/>
      <c r="F68" s="11" t="n">
        <f aca="false">AVERAGE(F11,F19,F27,F36,F46,F55,F66)</f>
        <v>3095</v>
      </c>
      <c r="G68" s="11" t="n">
        <f aca="false">AVERAGE(G11,G19,G27,G36,G46,G55,G66)</f>
        <v>232.142857142857</v>
      </c>
      <c r="H68" s="11" t="n">
        <f aca="false">AVERAGE(H11,H19,H27,H36,H46,H55,H66)</f>
        <v>310</v>
      </c>
      <c r="I68" s="11" t="n">
        <f aca="false">AVERAGE(I11,I19,I27,I36,I46,I55,I66)</f>
        <v>110.714285714286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806</v>
      </c>
      <c r="C1" s="9" t="s">
        <v>807</v>
      </c>
      <c r="F1" s="9" t="s">
        <v>808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35.05" hidden="false" customHeight="false" outlineLevel="0" collapsed="false">
      <c r="A5" s="7" t="s">
        <v>780</v>
      </c>
      <c r="B5" s="7" t="s">
        <v>781</v>
      </c>
      <c r="C5" s="6" t="n">
        <v>41</v>
      </c>
      <c r="D5" s="7" t="str">
        <f aca="false">VLOOKUP(C5,'Meal Library'!$A$2:$I$237,2,FALSE())</f>
        <v>Chicken Tikka w/ Rice and Veg</v>
      </c>
      <c r="E5" s="7" t="str">
        <f aca="false">VLOOKUP(C5,'Meal Library'!$A$2:$I$237,9,FALSE())</f>
        <v>6 oz Chicken Tikka + 6 oz White Rice + 6 oz Fajita Veg Mix + 2 tbsp Cilantro Lime Sauce. Verified via Add-to-Cart gate.</v>
      </c>
      <c r="F5" s="6" t="n">
        <f aca="false">VLOOKUP(C5,'Meal Library'!$A$2:$I$237,4,FALSE())</f>
        <v>810</v>
      </c>
      <c r="G5" s="6" t="n">
        <f aca="false">VLOOKUP(C5,'Meal Library'!$A$2:$I$237,5,FALSE())</f>
        <v>63</v>
      </c>
      <c r="H5" s="6" t="n">
        <f aca="false">VLOOKUP(C5,'Meal Library'!$A$2:$I$237,6,FALSE())</f>
        <v>77</v>
      </c>
      <c r="I5" s="6" t="n">
        <f aca="false">VLOOKUP(C5,'Meal Library'!$A$2:$I$237,7,FALSE())</f>
        <v>29</v>
      </c>
    </row>
    <row r="6" customFormat="false" ht="35.05" hidden="false" customHeight="false" outlineLevel="0" collapsed="false">
      <c r="A6" s="7"/>
      <c r="B6" s="7" t="s">
        <v>782</v>
      </c>
      <c r="C6" s="6" t="n">
        <v>105</v>
      </c>
      <c r="D6" s="7" t="str">
        <f aca="false">VLOOKUP(C6,'Meal Library'!$A$2:$I$237,2,FALSE())</f>
        <v>Hainan Chicken w/ Rice + Scallion</v>
      </c>
      <c r="E6" s="7" t="str">
        <f aca="false">VLOOKUP(C6,'Meal Library'!$A$2:$I$237,9,FALSE())</f>
        <v>6 oz Sousvide Chicken Breast + 6 oz White Rice + 6 oz Broccoli + 2 tbsp Ginger Scallion Sauce. Verified via Add-to-Cart gate.</v>
      </c>
      <c r="F6" s="6" t="n">
        <f aca="false">VLOOKUP(C6,'Meal Library'!$A$2:$I$237,4,FALSE())</f>
        <v>790</v>
      </c>
      <c r="G6" s="6" t="n">
        <f aca="false">VLOOKUP(C6,'Meal Library'!$A$2:$I$237,5,FALSE())</f>
        <v>61</v>
      </c>
      <c r="H6" s="6" t="n">
        <f aca="false">VLOOKUP(C6,'Meal Library'!$A$2:$I$237,6,FALSE())</f>
        <v>61</v>
      </c>
      <c r="I6" s="6" t="n">
        <f aca="false">VLOOKUP(C6,'Meal Library'!$A$2:$I$237,7,FALSE())</f>
        <v>34</v>
      </c>
    </row>
    <row r="7" customFormat="false" ht="23.85" hidden="false" customHeight="false" outlineLevel="0" collapsed="false">
      <c r="A7" s="7"/>
      <c r="B7" s="7" t="s">
        <v>783</v>
      </c>
      <c r="C7" s="6" t="n">
        <v>82</v>
      </c>
      <c r="D7" s="7" t="str">
        <f aca="false">VLOOKUP(C7,'Meal Library'!$A$2:$I$237,2,FALSE())</f>
        <v>Mediterranean Pesto Pasta Salad</v>
      </c>
      <c r="E7" s="7" t="str">
        <f aca="false">VLOOKUP(C7,'Meal Library'!$A$2:$I$237,9,FALSE())</f>
        <v>6 oz Sous vide Chicken Breast + Mediterranean Pesto Pasta. Verified via Add-to-Cart gate.</v>
      </c>
      <c r="F7" s="6" t="n">
        <f aca="false">VLOOKUP(C7,'Meal Library'!$A$2:$I$237,4,FALSE())</f>
        <v>890</v>
      </c>
      <c r="G7" s="6" t="n">
        <f aca="false">VLOOKUP(C7,'Meal Library'!$A$2:$I$237,5,FALSE())</f>
        <v>72</v>
      </c>
      <c r="H7" s="6" t="n">
        <f aca="false">VLOOKUP(C7,'Meal Library'!$A$2:$I$237,6,FALSE())</f>
        <v>71</v>
      </c>
      <c r="I7" s="6" t="n">
        <f aca="false">VLOOKUP(C7,'Meal Library'!$A$2:$I$237,7,FALSE())</f>
        <v>39</v>
      </c>
    </row>
    <row r="8" customFormat="false" ht="15" hidden="false" customHeight="false" outlineLevel="0" collapsed="false">
      <c r="A8" s="7"/>
      <c r="B8" s="7" t="s">
        <v>784</v>
      </c>
      <c r="C8" s="6" t="n">
        <v>96</v>
      </c>
      <c r="D8" s="7" t="str">
        <f aca="false">VLOOKUP(C8,'Meal Library'!$A$2:$I$237,2,FALSE())</f>
        <v>Pumpkin Muffins (2)</v>
      </c>
      <c r="E8" s="7" t="str">
        <f aca="false">VLOOKUP(C8,'Meal Library'!$A$2:$I$237,9,FALSE())</f>
        <v>2 muffins (smallest serving). Verified via Add-to-Cart gate.</v>
      </c>
      <c r="F8" s="6" t="n">
        <f aca="false">VLOOKUP(C8,'Meal Library'!$A$2:$I$237,4,FALSE())</f>
        <v>140</v>
      </c>
      <c r="G8" s="6" t="n">
        <f aca="false">VLOOKUP(C8,'Meal Library'!$A$2:$I$237,5,FALSE())</f>
        <v>12</v>
      </c>
      <c r="H8" s="6" t="n">
        <f aca="false">VLOOKUP(C8,'Meal Library'!$A$2:$I$237,6,FALSE())</f>
        <v>44</v>
      </c>
      <c r="I8" s="6" t="n">
        <f aca="false">VLOOKUP(C8,'Meal Library'!$A$2:$I$237,7,FALSE())</f>
        <v>8</v>
      </c>
    </row>
    <row r="9" customFormat="false" ht="23.85" hidden="false" customHeight="false" outlineLevel="0" collapsed="false">
      <c r="A9" s="7"/>
      <c r="B9" s="7" t="s">
        <v>785</v>
      </c>
      <c r="C9" s="6" t="n">
        <v>8000</v>
      </c>
      <c r="D9" s="7" t="str">
        <f aca="false">VLOOKUP(C9,'Meal Library'!$A$2:$I$237,2,FALSE())</f>
        <v>Custom LF Combo: 8 oz White Rice</v>
      </c>
      <c r="E9" s="7" t="str">
        <f aca="false">VLOOKUP(C9,'Meal Library'!$A$2:$I$237,9,FALSE())</f>
        <v>8 oz White Rice  (build via Customized Meals on localfoodz.co)</v>
      </c>
      <c r="F9" s="6" t="n">
        <f aca="false">VLOOKUP(C9,'Meal Library'!$A$2:$I$237,4,FALSE())</f>
        <v>300</v>
      </c>
      <c r="G9" s="6" t="n">
        <f aca="false">VLOOKUP(C9,'Meal Library'!$A$2:$I$237,5,FALSE())</f>
        <v>6</v>
      </c>
      <c r="H9" s="6" t="n">
        <f aca="false">VLOOKUP(C9,'Meal Library'!$A$2:$I$237,6,FALSE())</f>
        <v>64</v>
      </c>
      <c r="I9" s="6" t="n">
        <f aca="false">VLOOKUP(C9,'Meal Library'!$A$2:$I$237,7,FALSE())</f>
        <v>0</v>
      </c>
    </row>
    <row r="10" customFormat="false" ht="15" hidden="false" customHeight="false" outlineLevel="0" collapsed="false">
      <c r="A10" s="10" t="s">
        <v>780</v>
      </c>
      <c r="B10" s="10" t="s">
        <v>809</v>
      </c>
      <c r="C10" s="10"/>
      <c r="D10" s="10"/>
      <c r="E10" s="10"/>
      <c r="F10" s="10" t="n">
        <f aca="false">SUM(F5:F9)</f>
        <v>2930</v>
      </c>
      <c r="G10" s="10" t="n">
        <f aca="false">SUM(G5:G9)</f>
        <v>214</v>
      </c>
      <c r="H10" s="10" t="n">
        <f aca="false">SUM(H5:H9)</f>
        <v>317</v>
      </c>
      <c r="I10" s="10" t="n">
        <f aca="false">SUM(I5:I9)</f>
        <v>110</v>
      </c>
    </row>
    <row r="12" customFormat="false" ht="23.85" hidden="false" customHeight="false" outlineLevel="0" collapsed="false">
      <c r="A12" s="7" t="s">
        <v>790</v>
      </c>
      <c r="B12" s="7" t="s">
        <v>781</v>
      </c>
      <c r="C12" s="6" t="n">
        <v>82</v>
      </c>
      <c r="D12" s="7" t="str">
        <f aca="false">VLOOKUP(C12,'Meal Library'!$A$2:$I$237,2,FALSE())</f>
        <v>Mediterranean Pesto Pasta Salad</v>
      </c>
      <c r="E12" s="7" t="str">
        <f aca="false">VLOOKUP(C12,'Meal Library'!$A$2:$I$237,9,FALSE())</f>
        <v>6 oz Sous vide Chicken Breast + Mediterranean Pesto Pasta. Verified via Add-to-Cart gate.</v>
      </c>
      <c r="F12" s="6" t="n">
        <f aca="false">VLOOKUP(C12,'Meal Library'!$A$2:$I$237,4,FALSE())</f>
        <v>890</v>
      </c>
      <c r="G12" s="6" t="n">
        <f aca="false">VLOOKUP(C12,'Meal Library'!$A$2:$I$237,5,FALSE())</f>
        <v>72</v>
      </c>
      <c r="H12" s="6" t="n">
        <f aca="false">VLOOKUP(C12,'Meal Library'!$A$2:$I$237,6,FALSE())</f>
        <v>71</v>
      </c>
      <c r="I12" s="6" t="n">
        <f aca="false">VLOOKUP(C12,'Meal Library'!$A$2:$I$237,7,FALSE())</f>
        <v>39</v>
      </c>
    </row>
    <row r="13" customFormat="false" ht="23.85" hidden="false" customHeight="false" outlineLevel="0" collapsed="false">
      <c r="A13" s="7"/>
      <c r="B13" s="7" t="s">
        <v>782</v>
      </c>
      <c r="C13" s="6" t="n">
        <v>308</v>
      </c>
      <c r="D13" s="7" t="str">
        <f aca="false">VLOOKUP(C13,'Meal Library'!$A$2:$I$237,2,FALSE())</f>
        <v>BYO: Ground Bison + Quinoa + Garlic Baked Mushrooms</v>
      </c>
      <c r="E13" s="7" t="str">
        <f aca="false">VLOOKUP(C13,'Meal Library'!$A$2:$I$237,9,FALSE())</f>
        <v>6 oz Ground Bison + 1 cup Quinoa + 4 oz Garlic Baked Mushrooms</v>
      </c>
      <c r="F13" s="6" t="n">
        <f aca="false">VLOOKUP(C13,'Meal Library'!$A$2:$I$237,4,FALSE())</f>
        <v>795</v>
      </c>
      <c r="G13" s="6" t="n">
        <f aca="false">VLOOKUP(C13,'Meal Library'!$A$2:$I$237,5,FALSE())</f>
        <v>64</v>
      </c>
      <c r="H13" s="6" t="n">
        <f aca="false">VLOOKUP(C13,'Meal Library'!$A$2:$I$237,6,FALSE())</f>
        <v>41</v>
      </c>
      <c r="I13" s="6" t="n">
        <f aca="false">VLOOKUP(C13,'Meal Library'!$A$2:$I$237,7,FALSE())</f>
        <v>42</v>
      </c>
    </row>
    <row r="14" customFormat="false" ht="35.05" hidden="false" customHeight="false" outlineLevel="0" collapsed="false">
      <c r="A14" s="7"/>
      <c r="B14" s="7" t="s">
        <v>783</v>
      </c>
      <c r="C14" s="6" t="n">
        <v>107</v>
      </c>
      <c r="D14" s="7" t="str">
        <f aca="false">VLOOKUP(C14,'Meal Library'!$A$2:$I$237,2,FALSE())</f>
        <v>Teriyaki Bowl</v>
      </c>
      <c r="E14" s="7" t="str">
        <f aca="false">VLOOKUP(C14,'Meal Library'!$A$2:$I$237,9,FALSE())</f>
        <v>6 oz Chicken Teriyaki + 6 oz Brown Rice + 6 oz Roasted Veg Medley + 2 tbsp Garlic Ginger Glaze. Verified via Add-to-Cart gate.</v>
      </c>
      <c r="F14" s="6" t="n">
        <f aca="false">VLOOKUP(C14,'Meal Library'!$A$2:$I$237,4,FALSE())</f>
        <v>650</v>
      </c>
      <c r="G14" s="6" t="n">
        <f aca="false">VLOOKUP(C14,'Meal Library'!$A$2:$I$237,5,FALSE())</f>
        <v>45</v>
      </c>
      <c r="H14" s="6" t="n">
        <f aca="false">VLOOKUP(C14,'Meal Library'!$A$2:$I$237,6,FALSE())</f>
        <v>79</v>
      </c>
      <c r="I14" s="6" t="n">
        <f aca="false">VLOOKUP(C14,'Meal Library'!$A$2:$I$237,7,FALSE())</f>
        <v>20</v>
      </c>
    </row>
    <row r="15" customFormat="false" ht="15" hidden="false" customHeight="false" outlineLevel="0" collapsed="false">
      <c r="A15" s="7"/>
      <c r="B15" s="7" t="s">
        <v>784</v>
      </c>
      <c r="C15" s="6" t="n">
        <v>96</v>
      </c>
      <c r="D15" s="7" t="str">
        <f aca="false">VLOOKUP(C15,'Meal Library'!$A$2:$I$237,2,FALSE())</f>
        <v>Pumpkin Muffins (2)</v>
      </c>
      <c r="E15" s="7" t="str">
        <f aca="false">VLOOKUP(C15,'Meal Library'!$A$2:$I$237,9,FALSE())</f>
        <v>2 muffins (smallest serving). Verified via Add-to-Cart gate.</v>
      </c>
      <c r="F15" s="6" t="n">
        <f aca="false">VLOOKUP(C15,'Meal Library'!$A$2:$I$237,4,FALSE())</f>
        <v>140</v>
      </c>
      <c r="G15" s="6" t="n">
        <f aca="false">VLOOKUP(C15,'Meal Library'!$A$2:$I$237,5,FALSE())</f>
        <v>12</v>
      </c>
      <c r="H15" s="6" t="n">
        <f aca="false">VLOOKUP(C15,'Meal Library'!$A$2:$I$237,6,FALSE())</f>
        <v>44</v>
      </c>
      <c r="I15" s="6" t="n">
        <f aca="false">VLOOKUP(C15,'Meal Library'!$A$2:$I$237,7,FALSE())</f>
        <v>8</v>
      </c>
    </row>
    <row r="16" customFormat="false" ht="15" hidden="false" customHeight="false" outlineLevel="0" collapsed="false">
      <c r="A16" s="7"/>
      <c r="B16" s="7" t="s">
        <v>785</v>
      </c>
      <c r="C16" s="6" t="n">
        <v>97</v>
      </c>
      <c r="D16" s="7" t="str">
        <f aca="false">VLOOKUP(C16,'Meal Library'!$A$2:$I$237,2,FALSE())</f>
        <v>Veg Fritter (2)</v>
      </c>
      <c r="E16" s="7" t="str">
        <f aca="false">VLOOKUP(C16,'Meal Library'!$A$2:$I$237,9,FALSE())</f>
        <v>2 fritters, no sauce. Verified via Add-to-Cart gate.</v>
      </c>
      <c r="F16" s="6" t="n">
        <f aca="false">VLOOKUP(C16,'Meal Library'!$A$2:$I$237,4,FALSE())</f>
        <v>130</v>
      </c>
      <c r="G16" s="6" t="n">
        <f aca="false">VLOOKUP(C16,'Meal Library'!$A$2:$I$237,5,FALSE())</f>
        <v>3</v>
      </c>
      <c r="H16" s="6" t="n">
        <f aca="false">VLOOKUP(C16,'Meal Library'!$A$2:$I$237,6,FALSE())</f>
        <v>30</v>
      </c>
      <c r="I16" s="6" t="n">
        <f aca="false">VLOOKUP(C16,'Meal Library'!$A$2:$I$237,7,FALSE())</f>
        <v>0</v>
      </c>
    </row>
    <row r="17" customFormat="false" ht="23.85" hidden="false" customHeight="false" outlineLevel="0" collapsed="false">
      <c r="A17" s="7"/>
      <c r="B17" s="7" t="s">
        <v>786</v>
      </c>
      <c r="C17" s="6" t="n">
        <v>8000</v>
      </c>
      <c r="D17" s="7" t="str">
        <f aca="false">VLOOKUP(C17,'Meal Library'!$A$2:$I$237,2,FALSE())</f>
        <v>Custom LF Combo: 8 oz White Rice</v>
      </c>
      <c r="E17" s="7" t="str">
        <f aca="false">VLOOKUP(C17,'Meal Library'!$A$2:$I$237,9,FALSE())</f>
        <v>8 oz White Rice  (build via Customized Meals on localfoodz.co)</v>
      </c>
      <c r="F17" s="6" t="n">
        <f aca="false">VLOOKUP(C17,'Meal Library'!$A$2:$I$237,4,FALSE())</f>
        <v>300</v>
      </c>
      <c r="G17" s="6" t="n">
        <f aca="false">VLOOKUP(C17,'Meal Library'!$A$2:$I$237,5,FALSE())</f>
        <v>6</v>
      </c>
      <c r="H17" s="6" t="n">
        <f aca="false">VLOOKUP(C17,'Meal Library'!$A$2:$I$237,6,FALSE())</f>
        <v>64</v>
      </c>
      <c r="I17" s="6" t="n">
        <f aca="false">VLOOKUP(C17,'Meal Library'!$A$2:$I$237,7,FALSE())</f>
        <v>0</v>
      </c>
    </row>
    <row r="18" customFormat="false" ht="15" hidden="false" customHeight="false" outlineLevel="0" collapsed="false">
      <c r="A18" s="10" t="s">
        <v>790</v>
      </c>
      <c r="B18" s="10" t="s">
        <v>809</v>
      </c>
      <c r="C18" s="10"/>
      <c r="D18" s="10"/>
      <c r="E18" s="10"/>
      <c r="F18" s="10" t="n">
        <f aca="false">SUM(F12:F17)</f>
        <v>2905</v>
      </c>
      <c r="G18" s="10" t="n">
        <f aca="false">SUM(G12:G17)</f>
        <v>202</v>
      </c>
      <c r="H18" s="10" t="n">
        <f aca="false">SUM(H12:H17)</f>
        <v>329</v>
      </c>
      <c r="I18" s="10" t="n">
        <f aca="false">SUM(I12:I17)</f>
        <v>109</v>
      </c>
    </row>
    <row r="20" customFormat="false" ht="23.85" hidden="false" customHeight="false" outlineLevel="0" collapsed="false">
      <c r="A20" s="7" t="s">
        <v>791</v>
      </c>
      <c r="B20" s="7" t="s">
        <v>781</v>
      </c>
      <c r="C20" s="6" t="n">
        <v>308</v>
      </c>
      <c r="D20" s="7" t="str">
        <f aca="false">VLOOKUP(C20,'Meal Library'!$A$2:$I$237,2,FALSE())</f>
        <v>BYO: Ground Bison + Quinoa + Garlic Baked Mushrooms</v>
      </c>
      <c r="E20" s="7" t="str">
        <f aca="false">VLOOKUP(C20,'Meal Library'!$A$2:$I$237,9,FALSE())</f>
        <v>6 oz Ground Bison + 1 cup Quinoa + 4 oz Garlic Baked Mushrooms</v>
      </c>
      <c r="F20" s="6" t="n">
        <f aca="false">VLOOKUP(C20,'Meal Library'!$A$2:$I$237,4,FALSE())</f>
        <v>795</v>
      </c>
      <c r="G20" s="6" t="n">
        <f aca="false">VLOOKUP(C20,'Meal Library'!$A$2:$I$237,5,FALSE())</f>
        <v>64</v>
      </c>
      <c r="H20" s="6" t="n">
        <f aca="false">VLOOKUP(C20,'Meal Library'!$A$2:$I$237,6,FALSE())</f>
        <v>41</v>
      </c>
      <c r="I20" s="6" t="n">
        <f aca="false">VLOOKUP(C20,'Meal Library'!$A$2:$I$237,7,FALSE())</f>
        <v>42</v>
      </c>
    </row>
    <row r="21" customFormat="false" ht="35.05" hidden="false" customHeight="false" outlineLevel="0" collapsed="false">
      <c r="A21" s="7"/>
      <c r="B21" s="7" t="s">
        <v>782</v>
      </c>
      <c r="C21" s="6" t="n">
        <v>41</v>
      </c>
      <c r="D21" s="7" t="str">
        <f aca="false">VLOOKUP(C21,'Meal Library'!$A$2:$I$237,2,FALSE())</f>
        <v>Chicken Tikka w/ Rice and Veg</v>
      </c>
      <c r="E21" s="7" t="str">
        <f aca="false">VLOOKUP(C21,'Meal Library'!$A$2:$I$237,9,FALSE())</f>
        <v>6 oz Chicken Tikka + 6 oz White Rice + 6 oz Fajita Veg Mix + 2 tbsp Cilantro Lime Sauce. Verified via Add-to-Cart gate.</v>
      </c>
      <c r="F21" s="6" t="n">
        <f aca="false">VLOOKUP(C21,'Meal Library'!$A$2:$I$237,4,FALSE())</f>
        <v>810</v>
      </c>
      <c r="G21" s="6" t="n">
        <f aca="false">VLOOKUP(C21,'Meal Library'!$A$2:$I$237,5,FALSE())</f>
        <v>63</v>
      </c>
      <c r="H21" s="6" t="n">
        <f aca="false">VLOOKUP(C21,'Meal Library'!$A$2:$I$237,6,FALSE())</f>
        <v>77</v>
      </c>
      <c r="I21" s="6" t="n">
        <f aca="false">VLOOKUP(C21,'Meal Library'!$A$2:$I$237,7,FALSE())</f>
        <v>29</v>
      </c>
    </row>
    <row r="22" customFormat="false" ht="35.05" hidden="false" customHeight="false" outlineLevel="0" collapsed="false">
      <c r="A22" s="7"/>
      <c r="B22" s="7" t="s">
        <v>783</v>
      </c>
      <c r="C22" s="6" t="n">
        <v>78</v>
      </c>
      <c r="D22" s="7" t="str">
        <f aca="false">VLOOKUP(C22,'Meal Library'!$A$2:$I$237,2,FALSE())</f>
        <v>Oven-Baked Chicken Parmesan</v>
      </c>
      <c r="E22" s="7" t="str">
        <f aca="false">VLOOKUP(C22,'Meal Library'!$A$2:$I$237,9,FALSE())</f>
        <v>1 unit Chicken Parmesan + 3 oz Broccoli &amp; Carrots (no pasta — whole wheat breading on chicken). Verified via Add-to-Cart gate.</v>
      </c>
      <c r="F22" s="6" t="n">
        <f aca="false">VLOOKUP(C22,'Meal Library'!$A$2:$I$237,4,FALSE())</f>
        <v>780</v>
      </c>
      <c r="G22" s="6" t="n">
        <f aca="false">VLOOKUP(C22,'Meal Library'!$A$2:$I$237,5,FALSE())</f>
        <v>71</v>
      </c>
      <c r="H22" s="6" t="n">
        <f aca="false">VLOOKUP(C22,'Meal Library'!$A$2:$I$237,6,FALSE())</f>
        <v>64</v>
      </c>
      <c r="I22" s="6" t="n">
        <f aca="false">VLOOKUP(C22,'Meal Library'!$A$2:$I$237,7,FALSE())</f>
        <v>26</v>
      </c>
    </row>
    <row r="23" customFormat="false" ht="23.85" hidden="false" customHeight="false" outlineLevel="0" collapsed="false">
      <c r="A23" s="7"/>
      <c r="B23" s="7" t="s">
        <v>784</v>
      </c>
      <c r="C23" s="6" t="n">
        <v>231</v>
      </c>
      <c r="D23" s="7" t="str">
        <f aca="false">VLOOKUP(C23,'Meal Library'!$A$2:$I$237,2,FALSE())</f>
        <v>Apple (1 cup)</v>
      </c>
      <c r="E23" s="7" t="str">
        <f aca="false">VLOOKUP(C23,'Meal Library'!$A$2:$I$237,9,FALSE())</f>
        <v>1 Cup sliced Apple from the Fruits menu. Verified via Add-to-Cart gate at localfoodz.co/menu/fruits.</v>
      </c>
      <c r="F23" s="6" t="n">
        <f aca="false">VLOOKUP(C23,'Meal Library'!$A$2:$I$237,4,FALSE())</f>
        <v>90</v>
      </c>
      <c r="G23" s="6" t="n">
        <f aca="false">VLOOKUP(C23,'Meal Library'!$A$2:$I$237,5,FALSE())</f>
        <v>0</v>
      </c>
      <c r="H23" s="6" t="n">
        <f aca="false">VLOOKUP(C23,'Meal Library'!$A$2:$I$237,6,FALSE())</f>
        <v>25</v>
      </c>
      <c r="I23" s="6" t="n">
        <f aca="false">VLOOKUP(C23,'Meal Library'!$A$2:$I$237,7,FALSE())</f>
        <v>0</v>
      </c>
    </row>
    <row r="24" customFormat="false" ht="15" hidden="false" customHeight="false" outlineLevel="0" collapsed="false">
      <c r="A24" s="7"/>
      <c r="B24" s="7" t="s">
        <v>785</v>
      </c>
      <c r="C24" s="6" t="n">
        <v>97</v>
      </c>
      <c r="D24" s="7" t="str">
        <f aca="false">VLOOKUP(C24,'Meal Library'!$A$2:$I$237,2,FALSE())</f>
        <v>Veg Fritter (2)</v>
      </c>
      <c r="E24" s="7" t="str">
        <f aca="false">VLOOKUP(C24,'Meal Library'!$A$2:$I$237,9,FALSE())</f>
        <v>2 fritters, no sauce. Verified via Add-to-Cart gate.</v>
      </c>
      <c r="F24" s="6" t="n">
        <f aca="false">VLOOKUP(C24,'Meal Library'!$A$2:$I$237,4,FALSE())</f>
        <v>130</v>
      </c>
      <c r="G24" s="6" t="n">
        <f aca="false">VLOOKUP(C24,'Meal Library'!$A$2:$I$237,5,FALSE())</f>
        <v>3</v>
      </c>
      <c r="H24" s="6" t="n">
        <f aca="false">VLOOKUP(C24,'Meal Library'!$A$2:$I$237,6,FALSE())</f>
        <v>30</v>
      </c>
      <c r="I24" s="6" t="n">
        <f aca="false">VLOOKUP(C24,'Meal Library'!$A$2:$I$237,7,FALSE())</f>
        <v>0</v>
      </c>
    </row>
    <row r="25" customFormat="false" ht="23.85" hidden="false" customHeight="false" outlineLevel="0" collapsed="false">
      <c r="A25" s="7"/>
      <c r="B25" s="7" t="s">
        <v>786</v>
      </c>
      <c r="C25" s="6" t="n">
        <v>8022</v>
      </c>
      <c r="D25" s="7" t="str">
        <f aca="false">VLOOKUP(C25,'Meal Library'!$A$2:$I$237,2,FALSE())</f>
        <v>Custom LF Combo: 4 oz Mongolian Beef + 4 oz White Rice</v>
      </c>
      <c r="E25" s="7" t="str">
        <f aca="false">VLOOKUP(C25,'Meal Library'!$A$2:$I$237,9,FALSE())</f>
        <v>4 oz Mongolian Beef + 4 oz White Rice  (build via Customized Meals on localfoodz.co)</v>
      </c>
      <c r="F25" s="6" t="n">
        <f aca="false">VLOOKUP(C25,'Meal Library'!$A$2:$I$237,4,FALSE())</f>
        <v>320</v>
      </c>
      <c r="G25" s="6" t="n">
        <f aca="false">VLOOKUP(C25,'Meal Library'!$A$2:$I$237,5,FALSE())</f>
        <v>23</v>
      </c>
      <c r="H25" s="6" t="n">
        <f aca="false">VLOOKUP(C25,'Meal Library'!$A$2:$I$237,6,FALSE())</f>
        <v>48</v>
      </c>
      <c r="I25" s="6" t="n">
        <f aca="false">VLOOKUP(C25,'Meal Library'!$A$2:$I$237,7,FALSE())</f>
        <v>3.5</v>
      </c>
    </row>
    <row r="26" customFormat="false" ht="15" hidden="false" customHeight="false" outlineLevel="0" collapsed="false">
      <c r="A26" s="10" t="s">
        <v>791</v>
      </c>
      <c r="B26" s="10" t="s">
        <v>809</v>
      </c>
      <c r="C26" s="10"/>
      <c r="D26" s="10"/>
      <c r="E26" s="10"/>
      <c r="F26" s="10" t="n">
        <f aca="false">SUM(F20:F25)</f>
        <v>2925</v>
      </c>
      <c r="G26" s="10" t="n">
        <f aca="false">SUM(G20:G25)</f>
        <v>224</v>
      </c>
      <c r="H26" s="10" t="n">
        <f aca="false">SUM(H20:H25)</f>
        <v>285</v>
      </c>
      <c r="I26" s="10" t="n">
        <f aca="false">SUM(I20:I25)</f>
        <v>100.5</v>
      </c>
    </row>
    <row r="28" customFormat="false" ht="35.05" hidden="false" customHeight="false" outlineLevel="0" collapsed="false">
      <c r="A28" s="7" t="s">
        <v>793</v>
      </c>
      <c r="B28" s="7" t="s">
        <v>781</v>
      </c>
      <c r="C28" s="6" t="n">
        <v>108</v>
      </c>
      <c r="D28" s="7" t="str">
        <f aca="false">VLOOKUP(C28,'Meal Library'!$A$2:$I$237,2,FALSE())</f>
        <v>Burger Bowl</v>
      </c>
      <c r="E28" s="7" t="str">
        <f aca="false">VLOOKUP(C28,'Meal Library'!$A$2:$I$237,9,FALSE())</f>
        <v>6 oz Ground Beef + 2 oz Lettuce + 6 oz Roasted Yams + 1 cup Pico de Gallo + .25 cup Cheesy Cream Sauce. Verified via Add-to-Cart gate.</v>
      </c>
      <c r="F28" s="6" t="n">
        <f aca="false">VLOOKUP(C28,'Meal Library'!$A$2:$I$237,4,FALSE())</f>
        <v>770</v>
      </c>
      <c r="G28" s="6" t="n">
        <f aca="false">VLOOKUP(C28,'Meal Library'!$A$2:$I$237,5,FALSE())</f>
        <v>44</v>
      </c>
      <c r="H28" s="6" t="n">
        <f aca="false">VLOOKUP(C28,'Meal Library'!$A$2:$I$237,6,FALSE())</f>
        <v>62</v>
      </c>
      <c r="I28" s="6" t="n">
        <f aca="false">VLOOKUP(C28,'Meal Library'!$A$2:$I$237,7,FALSE())</f>
        <v>37</v>
      </c>
    </row>
    <row r="29" customFormat="false" ht="23.85" hidden="false" customHeight="false" outlineLevel="0" collapsed="false">
      <c r="A29" s="7"/>
      <c r="B29" s="7" t="s">
        <v>782</v>
      </c>
      <c r="C29" s="6" t="n">
        <v>33</v>
      </c>
      <c r="D29" s="7" t="str">
        <f aca="false">VLOOKUP(C29,'Meal Library'!$A$2:$I$237,2,FALSE())</f>
        <v>Chicken Quesadilla</v>
      </c>
      <c r="E29" s="7" t="str">
        <f aca="false">VLOOKUP(C29,'Meal Library'!$A$2:$I$237,9,FALSE())</f>
        <v>Chicken Quesadilla + 2 tbsp Sour Cream + 2 oz Guacamole. Verified via Add-to-Cart gate.</v>
      </c>
      <c r="F29" s="6" t="n">
        <f aca="false">VLOOKUP(C29,'Meal Library'!$A$2:$I$237,4,FALSE())</f>
        <v>890</v>
      </c>
      <c r="G29" s="6" t="n">
        <f aca="false">VLOOKUP(C29,'Meal Library'!$A$2:$I$237,5,FALSE())</f>
        <v>66</v>
      </c>
      <c r="H29" s="6" t="n">
        <f aca="false">VLOOKUP(C29,'Meal Library'!$A$2:$I$237,6,FALSE())</f>
        <v>76</v>
      </c>
      <c r="I29" s="6" t="n">
        <f aca="false">VLOOKUP(C29,'Meal Library'!$A$2:$I$237,7,FALSE())</f>
        <v>35</v>
      </c>
    </row>
    <row r="30" customFormat="false" ht="35.05" hidden="false" customHeight="false" outlineLevel="0" collapsed="false">
      <c r="A30" s="7"/>
      <c r="B30" s="7" t="s">
        <v>783</v>
      </c>
      <c r="C30" s="6" t="n">
        <v>78</v>
      </c>
      <c r="D30" s="7" t="str">
        <f aca="false">VLOOKUP(C30,'Meal Library'!$A$2:$I$237,2,FALSE())</f>
        <v>Oven-Baked Chicken Parmesan</v>
      </c>
      <c r="E30" s="7" t="str">
        <f aca="false">VLOOKUP(C30,'Meal Library'!$A$2:$I$237,9,FALSE())</f>
        <v>1 unit Chicken Parmesan + 3 oz Broccoli &amp; Carrots (no pasta — whole wheat breading on chicken). Verified via Add-to-Cart gate.</v>
      </c>
      <c r="F30" s="6" t="n">
        <f aca="false">VLOOKUP(C30,'Meal Library'!$A$2:$I$237,4,FALSE())</f>
        <v>780</v>
      </c>
      <c r="G30" s="6" t="n">
        <f aca="false">VLOOKUP(C30,'Meal Library'!$A$2:$I$237,5,FALSE())</f>
        <v>71</v>
      </c>
      <c r="H30" s="6" t="n">
        <f aca="false">VLOOKUP(C30,'Meal Library'!$A$2:$I$237,6,FALSE())</f>
        <v>64</v>
      </c>
      <c r="I30" s="6" t="n">
        <f aca="false">VLOOKUP(C30,'Meal Library'!$A$2:$I$237,7,FALSE())</f>
        <v>26</v>
      </c>
    </row>
    <row r="31" customFormat="false" ht="23.85" hidden="false" customHeight="false" outlineLevel="0" collapsed="false">
      <c r="A31" s="7"/>
      <c r="B31" s="7" t="s">
        <v>784</v>
      </c>
      <c r="C31" s="6" t="n">
        <v>230</v>
      </c>
      <c r="D31" s="7" t="str">
        <f aca="false">VLOOKUP(C31,'Meal Library'!$A$2:$I$237,2,FALSE())</f>
        <v>Banana (1 piece)</v>
      </c>
      <c r="E31" s="7" t="str">
        <f aca="false">VLOOKUP(C31,'Meal Library'!$A$2:$I$237,9,FALSE())</f>
        <v>1 Banana from the Fruits menu. Verified via Add-to-Cart gate at localfoodz.co/menu/fruits.</v>
      </c>
      <c r="F31" s="6" t="n">
        <f aca="false">VLOOKUP(C31,'Meal Library'!$A$2:$I$237,4,FALSE())</f>
        <v>110</v>
      </c>
      <c r="G31" s="6" t="n">
        <f aca="false">VLOOKUP(C31,'Meal Library'!$A$2:$I$237,5,FALSE())</f>
        <v>1</v>
      </c>
      <c r="H31" s="6" t="n">
        <f aca="false">VLOOKUP(C31,'Meal Library'!$A$2:$I$237,6,FALSE())</f>
        <v>27</v>
      </c>
      <c r="I31" s="6" t="n">
        <f aca="false">VLOOKUP(C31,'Meal Library'!$A$2:$I$237,7,FALSE())</f>
        <v>0</v>
      </c>
    </row>
    <row r="32" customFormat="false" ht="23.85" hidden="false" customHeight="false" outlineLevel="0" collapsed="false">
      <c r="A32" s="7"/>
      <c r="B32" s="7" t="s">
        <v>785</v>
      </c>
      <c r="C32" s="6" t="n">
        <v>8002</v>
      </c>
      <c r="D32" s="7" t="str">
        <f aca="false">VLOOKUP(C32,'Meal Library'!$A$2:$I$237,2,FALSE())</f>
        <v>Custom LF Combo: 4 oz Smoked Paprika Chicken Breast + 4 oz White Rice</v>
      </c>
      <c r="E32" s="7" t="str">
        <f aca="false">VLOOKUP(C32,'Meal Library'!$A$2:$I$237,9,FALSE())</f>
        <v>4 oz Smoked Paprika Chicken Breast + 4 oz White Rice  (build via Customized Meals on localfoodz.co)</v>
      </c>
      <c r="F32" s="6" t="n">
        <f aca="false">VLOOKUP(C32,'Meal Library'!$A$2:$I$237,4,FALSE())</f>
        <v>320</v>
      </c>
      <c r="G32" s="6" t="n">
        <f aca="false">VLOOKUP(C32,'Meal Library'!$A$2:$I$237,5,FALSE())</f>
        <v>36</v>
      </c>
      <c r="H32" s="6" t="n">
        <f aca="false">VLOOKUP(C32,'Meal Library'!$A$2:$I$237,6,FALSE())</f>
        <v>34</v>
      </c>
      <c r="I32" s="6" t="n">
        <f aca="false">VLOOKUP(C32,'Meal Library'!$A$2:$I$237,7,FALSE())</f>
        <v>3.5</v>
      </c>
    </row>
    <row r="33" customFormat="false" ht="15" hidden="false" customHeight="false" outlineLevel="0" collapsed="false">
      <c r="A33" s="10" t="s">
        <v>793</v>
      </c>
      <c r="B33" s="10" t="s">
        <v>809</v>
      </c>
      <c r="C33" s="10"/>
      <c r="D33" s="10"/>
      <c r="E33" s="10"/>
      <c r="F33" s="10" t="n">
        <f aca="false">SUM(F28:F32)</f>
        <v>2870</v>
      </c>
      <c r="G33" s="10" t="n">
        <f aca="false">SUM(G28:G32)</f>
        <v>218</v>
      </c>
      <c r="H33" s="10" t="n">
        <f aca="false">SUM(H28:H32)</f>
        <v>263</v>
      </c>
      <c r="I33" s="10" t="n">
        <f aca="false">SUM(I28:I32)</f>
        <v>101.5</v>
      </c>
    </row>
    <row r="35" customFormat="false" ht="23.85" hidden="false" customHeight="false" outlineLevel="0" collapsed="false">
      <c r="A35" s="7" t="s">
        <v>794</v>
      </c>
      <c r="B35" s="7" t="s">
        <v>781</v>
      </c>
      <c r="C35" s="6" t="n">
        <v>33</v>
      </c>
      <c r="D35" s="7" t="str">
        <f aca="false">VLOOKUP(C35,'Meal Library'!$A$2:$I$237,2,FALSE())</f>
        <v>Chicken Quesadilla</v>
      </c>
      <c r="E35" s="7" t="str">
        <f aca="false">VLOOKUP(C35,'Meal Library'!$A$2:$I$237,9,FALSE())</f>
        <v>Chicken Quesadilla + 2 tbsp Sour Cream + 2 oz Guacamole. Verified via Add-to-Cart gate.</v>
      </c>
      <c r="F35" s="6" t="n">
        <f aca="false">VLOOKUP(C35,'Meal Library'!$A$2:$I$237,4,FALSE())</f>
        <v>890</v>
      </c>
      <c r="G35" s="6" t="n">
        <f aca="false">VLOOKUP(C35,'Meal Library'!$A$2:$I$237,5,FALSE())</f>
        <v>66</v>
      </c>
      <c r="H35" s="6" t="n">
        <f aca="false">VLOOKUP(C35,'Meal Library'!$A$2:$I$237,6,FALSE())</f>
        <v>76</v>
      </c>
      <c r="I35" s="6" t="n">
        <f aca="false">VLOOKUP(C35,'Meal Library'!$A$2:$I$237,7,FALSE())</f>
        <v>35</v>
      </c>
    </row>
    <row r="36" customFormat="false" ht="35.05" hidden="false" customHeight="false" outlineLevel="0" collapsed="false">
      <c r="A36" s="7"/>
      <c r="B36" s="7" t="s">
        <v>782</v>
      </c>
      <c r="C36" s="6" t="n">
        <v>14</v>
      </c>
      <c r="D36" s="7" t="str">
        <f aca="false">VLOOKUP(C36,'Meal Library'!$A$2:$I$237,2,FALSE())</f>
        <v>Garlic Steak w/ Cauliflower Grits</v>
      </c>
      <c r="E36" s="7" t="str">
        <f aca="false">VLOOKUP(C36,'Meal Library'!$A$2:$I$237,9,FALSE())</f>
        <v>6 oz Garlic Steak + 4 oz Lemon Pepper Broccoli &amp; Carrots + 1 cup Cauliflower Rice Grits + .5 oz Garlic Herb Butter. Verified via Add-to-Cart gate.</v>
      </c>
      <c r="F36" s="6" t="n">
        <f aca="false">VLOOKUP(C36,'Meal Library'!$A$2:$I$237,4,FALSE())</f>
        <v>780</v>
      </c>
      <c r="G36" s="6" t="n">
        <f aca="false">VLOOKUP(C36,'Meal Library'!$A$2:$I$237,5,FALSE())</f>
        <v>64</v>
      </c>
      <c r="H36" s="6" t="n">
        <f aca="false">VLOOKUP(C36,'Meal Library'!$A$2:$I$237,6,FALSE())</f>
        <v>42</v>
      </c>
      <c r="I36" s="6" t="n">
        <f aca="false">VLOOKUP(C36,'Meal Library'!$A$2:$I$237,7,FALSE())</f>
        <v>43</v>
      </c>
    </row>
    <row r="37" customFormat="false" ht="35.05" hidden="false" customHeight="false" outlineLevel="0" collapsed="false">
      <c r="A37" s="7"/>
      <c r="B37" s="7" t="s">
        <v>783</v>
      </c>
      <c r="C37" s="6" t="n">
        <v>128</v>
      </c>
      <c r="D37" s="7" t="str">
        <f aca="false">VLOOKUP(C37,'Meal Library'!$A$2:$I$237,2,FALSE())</f>
        <v>Build-Your-Own Pasta Bowl</v>
      </c>
      <c r="E37" s="7" t="str">
        <f aca="false">VLOOKUP(C37,'Meal Library'!$A$2:$I$237,9,FALSE())</f>
        <v>6 oz Smoked Paprika Chicken Breast + 6 oz Whole Wheat Penne Pasta + 6 oz Broccoli + 4 tbsp Red Bell Pepper Sauce + 2 tbsp Cheddar. Verified via Add-to-Cart gate.</v>
      </c>
      <c r="F37" s="6" t="n">
        <f aca="false">VLOOKUP(C37,'Meal Library'!$A$2:$I$237,4,FALSE())</f>
        <v>650</v>
      </c>
      <c r="G37" s="6" t="n">
        <f aca="false">VLOOKUP(C37,'Meal Library'!$A$2:$I$237,5,FALSE())</f>
        <v>69</v>
      </c>
      <c r="H37" s="6" t="n">
        <f aca="false">VLOOKUP(C37,'Meal Library'!$A$2:$I$237,6,FALSE())</f>
        <v>68</v>
      </c>
      <c r="I37" s="6" t="n">
        <f aca="false">VLOOKUP(C37,'Meal Library'!$A$2:$I$237,7,FALSE())</f>
        <v>16</v>
      </c>
    </row>
    <row r="38" customFormat="false" ht="23.85" hidden="false" customHeight="false" outlineLevel="0" collapsed="false">
      <c r="A38" s="7"/>
      <c r="B38" s="7" t="s">
        <v>784</v>
      </c>
      <c r="C38" s="6" t="n">
        <v>230</v>
      </c>
      <c r="D38" s="7" t="str">
        <f aca="false">VLOOKUP(C38,'Meal Library'!$A$2:$I$237,2,FALSE())</f>
        <v>Banana (1 piece)</v>
      </c>
      <c r="E38" s="7" t="str">
        <f aca="false">VLOOKUP(C38,'Meal Library'!$A$2:$I$237,9,FALSE())</f>
        <v>1 Banana from the Fruits menu. Verified via Add-to-Cart gate at localfoodz.co/menu/fruits.</v>
      </c>
      <c r="F38" s="6" t="n">
        <f aca="false">VLOOKUP(C38,'Meal Library'!$A$2:$I$237,4,FALSE())</f>
        <v>110</v>
      </c>
      <c r="G38" s="6" t="n">
        <f aca="false">VLOOKUP(C38,'Meal Library'!$A$2:$I$237,5,FALSE())</f>
        <v>1</v>
      </c>
      <c r="H38" s="6" t="n">
        <f aca="false">VLOOKUP(C38,'Meal Library'!$A$2:$I$237,6,FALSE())</f>
        <v>27</v>
      </c>
      <c r="I38" s="6" t="n">
        <f aca="false">VLOOKUP(C38,'Meal Library'!$A$2:$I$237,7,FALSE())</f>
        <v>0</v>
      </c>
    </row>
    <row r="39" customFormat="false" ht="23.85" hidden="false" customHeight="false" outlineLevel="0" collapsed="false">
      <c r="A39" s="7"/>
      <c r="B39" s="7" t="s">
        <v>785</v>
      </c>
      <c r="C39" s="6" t="n">
        <v>8023</v>
      </c>
      <c r="D39" s="7" t="str">
        <f aca="false">VLOOKUP(C39,'Meal Library'!$A$2:$I$237,2,FALSE())</f>
        <v>Custom LF Combo: 4 oz Garlic Shrimp + 8 oz White Rice</v>
      </c>
      <c r="E39" s="7" t="str">
        <f aca="false">VLOOKUP(C39,'Meal Library'!$A$2:$I$237,9,FALSE())</f>
        <v>4 oz Garlic Shrimp + 8 oz White Rice  (build via Customized Meals on localfoodz.co)</v>
      </c>
      <c r="F39" s="6" t="n">
        <f aca="false">VLOOKUP(C39,'Meal Library'!$A$2:$I$237,4,FALSE())</f>
        <v>390</v>
      </c>
      <c r="G39" s="6" t="n">
        <f aca="false">VLOOKUP(C39,'Meal Library'!$A$2:$I$237,5,FALSE())</f>
        <v>22</v>
      </c>
      <c r="H39" s="6" t="n">
        <f aca="false">VLOOKUP(C39,'Meal Library'!$A$2:$I$237,6,FALSE())</f>
        <v>66</v>
      </c>
      <c r="I39" s="6" t="n">
        <f aca="false">VLOOKUP(C39,'Meal Library'!$A$2:$I$237,7,FALSE())</f>
        <v>1</v>
      </c>
    </row>
    <row r="40" customFormat="false" ht="15" hidden="false" customHeight="false" outlineLevel="0" collapsed="false">
      <c r="A40" s="10" t="s">
        <v>794</v>
      </c>
      <c r="B40" s="10" t="s">
        <v>809</v>
      </c>
      <c r="C40" s="10"/>
      <c r="D40" s="10"/>
      <c r="E40" s="10"/>
      <c r="F40" s="10" t="n">
        <f aca="false">SUM(F35:F39)</f>
        <v>2820</v>
      </c>
      <c r="G40" s="10" t="n">
        <f aca="false">SUM(G35:G39)</f>
        <v>222</v>
      </c>
      <c r="H40" s="10" t="n">
        <f aca="false">SUM(H35:H39)</f>
        <v>279</v>
      </c>
      <c r="I40" s="10" t="n">
        <f aca="false">SUM(I35:I39)</f>
        <v>95</v>
      </c>
    </row>
    <row r="42" customFormat="false" ht="23.85" hidden="false" customHeight="false" outlineLevel="0" collapsed="false">
      <c r="A42" s="7" t="s">
        <v>795</v>
      </c>
      <c r="B42" s="7" t="s">
        <v>781</v>
      </c>
      <c r="C42" s="6" t="n">
        <v>69</v>
      </c>
      <c r="D42" s="7" t="str">
        <f aca="false">VLOOKUP(C42,'Meal Library'!$A$2:$I$237,2,FALSE())</f>
        <v>Breakfast Burrito</v>
      </c>
      <c r="E42" s="7" t="str">
        <f aca="false">VLOOKUP(C42,'Meal Library'!$A$2:$I$237,9,FALSE())</f>
        <v>Breakfast Burrito + 2 tbsp Red Bell Pepper Sauce. Verified via Add-to-Cart gate.</v>
      </c>
      <c r="F42" s="6" t="n">
        <f aca="false">VLOOKUP(C42,'Meal Library'!$A$2:$I$237,4,FALSE())</f>
        <v>780</v>
      </c>
      <c r="G42" s="6" t="n">
        <f aca="false">VLOOKUP(C42,'Meal Library'!$A$2:$I$237,5,FALSE())</f>
        <v>31</v>
      </c>
      <c r="H42" s="6" t="n">
        <f aca="false">VLOOKUP(C42,'Meal Library'!$A$2:$I$237,6,FALSE())</f>
        <v>76</v>
      </c>
      <c r="I42" s="6" t="n">
        <f aca="false">VLOOKUP(C42,'Meal Library'!$A$2:$I$237,7,FALSE())</f>
        <v>38</v>
      </c>
    </row>
    <row r="43" customFormat="false" ht="35.05" hidden="false" customHeight="false" outlineLevel="0" collapsed="false">
      <c r="A43" s="7"/>
      <c r="B43" s="7" t="s">
        <v>782</v>
      </c>
      <c r="C43" s="6" t="n">
        <v>31</v>
      </c>
      <c r="D43" s="7" t="str">
        <f aca="false">VLOOKUP(C43,'Meal Library'!$A$2:$I$237,2,FALSE())</f>
        <v>Roasted Pork w/ Cauliflower Grits</v>
      </c>
      <c r="E43" s="7" t="str">
        <f aca="false">VLOOKUP(C43,'Meal Library'!$A$2:$I$237,9,FALSE())</f>
        <v>6 oz Roasted Pork Loin + 4 oz Lemon Pepper Broccoli &amp; Carrots + 1 cup Cauliflower Rice Grits + .5 oz Garlic Herb Butter. Verified via Add-to-Cart gate.</v>
      </c>
      <c r="F43" s="6" t="n">
        <f aca="false">VLOOKUP(C43,'Meal Library'!$A$2:$I$237,4,FALSE())</f>
        <v>750</v>
      </c>
      <c r="G43" s="6" t="n">
        <f aca="false">VLOOKUP(C43,'Meal Library'!$A$2:$I$237,5,FALSE())</f>
        <v>68</v>
      </c>
      <c r="H43" s="6" t="n">
        <f aca="false">VLOOKUP(C43,'Meal Library'!$A$2:$I$237,6,FALSE())</f>
        <v>37</v>
      </c>
      <c r="I43" s="6" t="n">
        <f aca="false">VLOOKUP(C43,'Meal Library'!$A$2:$I$237,7,FALSE())</f>
        <v>38</v>
      </c>
    </row>
    <row r="44" customFormat="false" ht="35.05" hidden="false" customHeight="false" outlineLevel="0" collapsed="false">
      <c r="A44" s="7"/>
      <c r="B44" s="7" t="s">
        <v>783</v>
      </c>
      <c r="C44" s="6" t="n">
        <v>107</v>
      </c>
      <c r="D44" s="7" t="str">
        <f aca="false">VLOOKUP(C44,'Meal Library'!$A$2:$I$237,2,FALSE())</f>
        <v>Teriyaki Bowl</v>
      </c>
      <c r="E44" s="7" t="str">
        <f aca="false">VLOOKUP(C44,'Meal Library'!$A$2:$I$237,9,FALSE())</f>
        <v>6 oz Chicken Teriyaki + 6 oz Brown Rice + 6 oz Roasted Veg Medley + 2 tbsp Garlic Ginger Glaze. Verified via Add-to-Cart gate.</v>
      </c>
      <c r="F44" s="6" t="n">
        <f aca="false">VLOOKUP(C44,'Meal Library'!$A$2:$I$237,4,FALSE())</f>
        <v>650</v>
      </c>
      <c r="G44" s="6" t="n">
        <f aca="false">VLOOKUP(C44,'Meal Library'!$A$2:$I$237,5,FALSE())</f>
        <v>45</v>
      </c>
      <c r="H44" s="6" t="n">
        <f aca="false">VLOOKUP(C44,'Meal Library'!$A$2:$I$237,6,FALSE())</f>
        <v>79</v>
      </c>
      <c r="I44" s="6" t="n">
        <f aca="false">VLOOKUP(C44,'Meal Library'!$A$2:$I$237,7,FALSE())</f>
        <v>20</v>
      </c>
    </row>
    <row r="45" customFormat="false" ht="23.85" hidden="false" customHeight="false" outlineLevel="0" collapsed="false">
      <c r="A45" s="7"/>
      <c r="B45" s="7" t="s">
        <v>784</v>
      </c>
      <c r="C45" s="6" t="n">
        <v>232</v>
      </c>
      <c r="D45" s="7" t="str">
        <f aca="false">VLOOKUP(C45,'Meal Library'!$A$2:$I$237,2,FALSE())</f>
        <v>Orange (1 cup)</v>
      </c>
      <c r="E45" s="7" t="str">
        <f aca="false">VLOOKUP(C45,'Meal Library'!$A$2:$I$237,9,FALSE())</f>
        <v>1 Cup Orange segments from the Fruits menu. Verified via Add-to-Cart gate at localfoodz.co/menu/fruits.</v>
      </c>
      <c r="F45" s="6" t="n">
        <f aca="false">VLOOKUP(C45,'Meal Library'!$A$2:$I$237,4,FALSE())</f>
        <v>70</v>
      </c>
      <c r="G45" s="6" t="n">
        <f aca="false">VLOOKUP(C45,'Meal Library'!$A$2:$I$237,5,FALSE())</f>
        <v>1</v>
      </c>
      <c r="H45" s="6" t="n">
        <f aca="false">VLOOKUP(C45,'Meal Library'!$A$2:$I$237,6,FALSE())</f>
        <v>17</v>
      </c>
      <c r="I45" s="6" t="n">
        <f aca="false">VLOOKUP(C45,'Meal Library'!$A$2:$I$237,7,FALSE())</f>
        <v>0</v>
      </c>
    </row>
    <row r="46" customFormat="false" ht="15" hidden="false" customHeight="false" outlineLevel="0" collapsed="false">
      <c r="A46" s="7"/>
      <c r="B46" s="7" t="s">
        <v>785</v>
      </c>
      <c r="C46" s="6" t="n">
        <v>97</v>
      </c>
      <c r="D46" s="7" t="str">
        <f aca="false">VLOOKUP(C46,'Meal Library'!$A$2:$I$237,2,FALSE())</f>
        <v>Veg Fritter (2)</v>
      </c>
      <c r="E46" s="7" t="str">
        <f aca="false">VLOOKUP(C46,'Meal Library'!$A$2:$I$237,9,FALSE())</f>
        <v>2 fritters, no sauce. Verified via Add-to-Cart gate.</v>
      </c>
      <c r="F46" s="6" t="n">
        <f aca="false">VLOOKUP(C46,'Meal Library'!$A$2:$I$237,4,FALSE())</f>
        <v>130</v>
      </c>
      <c r="G46" s="6" t="n">
        <f aca="false">VLOOKUP(C46,'Meal Library'!$A$2:$I$237,5,FALSE())</f>
        <v>3</v>
      </c>
      <c r="H46" s="6" t="n">
        <f aca="false">VLOOKUP(C46,'Meal Library'!$A$2:$I$237,6,FALSE())</f>
        <v>30</v>
      </c>
      <c r="I46" s="6" t="n">
        <f aca="false">VLOOKUP(C46,'Meal Library'!$A$2:$I$237,7,FALSE())</f>
        <v>0</v>
      </c>
    </row>
    <row r="47" customFormat="false" ht="23.85" hidden="false" customHeight="false" outlineLevel="0" collapsed="false">
      <c r="A47" s="7"/>
      <c r="B47" s="7" t="s">
        <v>786</v>
      </c>
      <c r="C47" s="6" t="n">
        <v>8002</v>
      </c>
      <c r="D47" s="7" t="str">
        <f aca="false">VLOOKUP(C47,'Meal Library'!$A$2:$I$237,2,FALSE())</f>
        <v>Custom LF Combo: 4 oz Smoked Paprika Chicken Breast + 4 oz White Rice</v>
      </c>
      <c r="E47" s="7" t="str">
        <f aca="false">VLOOKUP(C47,'Meal Library'!$A$2:$I$237,9,FALSE())</f>
        <v>4 oz Smoked Paprika Chicken Breast + 4 oz White Rice  (build via Customized Meals on localfoodz.co)</v>
      </c>
      <c r="F47" s="6" t="n">
        <f aca="false">VLOOKUP(C47,'Meal Library'!$A$2:$I$237,4,FALSE())</f>
        <v>320</v>
      </c>
      <c r="G47" s="6" t="n">
        <f aca="false">VLOOKUP(C47,'Meal Library'!$A$2:$I$237,5,FALSE())</f>
        <v>36</v>
      </c>
      <c r="H47" s="6" t="n">
        <f aca="false">VLOOKUP(C47,'Meal Library'!$A$2:$I$237,6,FALSE())</f>
        <v>34</v>
      </c>
      <c r="I47" s="6" t="n">
        <f aca="false">VLOOKUP(C47,'Meal Library'!$A$2:$I$237,7,FALSE())</f>
        <v>3.5</v>
      </c>
    </row>
    <row r="48" customFormat="false" ht="15" hidden="false" customHeight="false" outlineLevel="0" collapsed="false">
      <c r="A48" s="7"/>
      <c r="B48" s="7" t="s">
        <v>787</v>
      </c>
      <c r="C48" s="6" t="n">
        <v>602</v>
      </c>
      <c r="D48" s="7" t="str">
        <f aca="false">VLOOKUP(C48,'Meal Library'!$A$2:$I$237,2,FALSE())</f>
        <v>CM Teriyaki Chicken Breast (4oz)</v>
      </c>
      <c r="E48" s="7" t="str">
        <f aca="false">VLOOKUP(C48,'Meal Library'!$A$2:$I$237,9,FALSE())</f>
        <v>4 oz Teriyaki Chicken Breast from Customized Meals</v>
      </c>
      <c r="F48" s="6" t="n">
        <f aca="false">VLOOKUP(C48,'Meal Library'!$A$2:$I$237,4,FALSE())</f>
        <v>190</v>
      </c>
      <c r="G48" s="6" t="n">
        <f aca="false">VLOOKUP(C48,'Meal Library'!$A$2:$I$237,5,FALSE())</f>
        <v>35</v>
      </c>
      <c r="H48" s="6" t="n">
        <f aca="false">VLOOKUP(C48,'Meal Library'!$A$2:$I$237,6,FALSE())</f>
        <v>4</v>
      </c>
      <c r="I48" s="6" t="n">
        <f aca="false">VLOOKUP(C48,'Meal Library'!$A$2:$I$237,7,FALSE())</f>
        <v>3.5</v>
      </c>
    </row>
    <row r="49" customFormat="false" ht="15" hidden="false" customHeight="false" outlineLevel="0" collapsed="false">
      <c r="A49" s="10" t="s">
        <v>795</v>
      </c>
      <c r="B49" s="10" t="s">
        <v>809</v>
      </c>
      <c r="C49" s="10"/>
      <c r="D49" s="10"/>
      <c r="E49" s="10"/>
      <c r="F49" s="10" t="n">
        <f aca="false">SUM(F42:F48)</f>
        <v>2890</v>
      </c>
      <c r="G49" s="10" t="n">
        <f aca="false">SUM(G42:G48)</f>
        <v>219</v>
      </c>
      <c r="H49" s="10" t="n">
        <f aca="false">SUM(H42:H48)</f>
        <v>277</v>
      </c>
      <c r="I49" s="10" t="n">
        <f aca="false">SUM(I42:I48)</f>
        <v>103</v>
      </c>
    </row>
    <row r="51" customFormat="false" ht="23.85" hidden="false" customHeight="false" outlineLevel="0" collapsed="false">
      <c r="A51" s="7" t="s">
        <v>796</v>
      </c>
      <c r="B51" s="7" t="s">
        <v>781</v>
      </c>
      <c r="C51" s="6" t="n">
        <v>69</v>
      </c>
      <c r="D51" s="7" t="str">
        <f aca="false">VLOOKUP(C51,'Meal Library'!$A$2:$I$237,2,FALSE())</f>
        <v>Breakfast Burrito</v>
      </c>
      <c r="E51" s="7" t="str">
        <f aca="false">VLOOKUP(C51,'Meal Library'!$A$2:$I$237,9,FALSE())</f>
        <v>Breakfast Burrito + 2 tbsp Red Bell Pepper Sauce. Verified via Add-to-Cart gate.</v>
      </c>
      <c r="F51" s="6" t="n">
        <f aca="false">VLOOKUP(C51,'Meal Library'!$A$2:$I$237,4,FALSE())</f>
        <v>780</v>
      </c>
      <c r="G51" s="6" t="n">
        <f aca="false">VLOOKUP(C51,'Meal Library'!$A$2:$I$237,5,FALSE())</f>
        <v>31</v>
      </c>
      <c r="H51" s="6" t="n">
        <f aca="false">VLOOKUP(C51,'Meal Library'!$A$2:$I$237,6,FALSE())</f>
        <v>76</v>
      </c>
      <c r="I51" s="6" t="n">
        <f aca="false">VLOOKUP(C51,'Meal Library'!$A$2:$I$237,7,FALSE())</f>
        <v>38</v>
      </c>
    </row>
    <row r="52" customFormat="false" ht="35.05" hidden="false" customHeight="false" outlineLevel="0" collapsed="false">
      <c r="A52" s="7"/>
      <c r="B52" s="7" t="s">
        <v>782</v>
      </c>
      <c r="C52" s="6" t="n">
        <v>14</v>
      </c>
      <c r="D52" s="7" t="str">
        <f aca="false">VLOOKUP(C52,'Meal Library'!$A$2:$I$237,2,FALSE())</f>
        <v>Garlic Steak w/ Cauliflower Grits</v>
      </c>
      <c r="E52" s="7" t="str">
        <f aca="false">VLOOKUP(C52,'Meal Library'!$A$2:$I$237,9,FALSE())</f>
        <v>6 oz Garlic Steak + 4 oz Lemon Pepper Broccoli &amp; Carrots + 1 cup Cauliflower Rice Grits + .5 oz Garlic Herb Butter. Verified via Add-to-Cart gate.</v>
      </c>
      <c r="F52" s="6" t="n">
        <f aca="false">VLOOKUP(C52,'Meal Library'!$A$2:$I$237,4,FALSE())</f>
        <v>780</v>
      </c>
      <c r="G52" s="6" t="n">
        <f aca="false">VLOOKUP(C52,'Meal Library'!$A$2:$I$237,5,FALSE())</f>
        <v>64</v>
      </c>
      <c r="H52" s="6" t="n">
        <f aca="false">VLOOKUP(C52,'Meal Library'!$A$2:$I$237,6,FALSE())</f>
        <v>42</v>
      </c>
      <c r="I52" s="6" t="n">
        <f aca="false">VLOOKUP(C52,'Meal Library'!$A$2:$I$237,7,FALSE())</f>
        <v>43</v>
      </c>
    </row>
    <row r="53" customFormat="false" ht="35.05" hidden="false" customHeight="false" outlineLevel="0" collapsed="false">
      <c r="A53" s="7"/>
      <c r="B53" s="7" t="s">
        <v>783</v>
      </c>
      <c r="C53" s="6" t="n">
        <v>24</v>
      </c>
      <c r="D53" s="7" t="str">
        <f aca="false">VLOOKUP(C53,'Meal Library'!$A$2:$I$237,2,FALSE())</f>
        <v>Greek Chicken Pasta</v>
      </c>
      <c r="E53" s="7" t="str">
        <f aca="false">VLOOKUP(C53,'Meal Library'!$A$2:$I$237,9,FALSE())</f>
        <v>4 oz Sous vide Chicken Breast + 6 oz Whole Wheat Penne + 6 oz Blanched Broccoli + 1 cup Creamy Cashew Sauce + 1 oz Feta. Verified via Add-to-Cart gate.</v>
      </c>
      <c r="F53" s="6" t="n">
        <f aca="false">VLOOKUP(C53,'Meal Library'!$A$2:$I$237,4,FALSE())</f>
        <v>570</v>
      </c>
      <c r="G53" s="6" t="n">
        <f aca="false">VLOOKUP(C53,'Meal Library'!$A$2:$I$237,5,FALSE())</f>
        <v>54</v>
      </c>
      <c r="H53" s="6" t="n">
        <f aca="false">VLOOKUP(C53,'Meal Library'!$A$2:$I$237,6,FALSE())</f>
        <v>65</v>
      </c>
      <c r="I53" s="6" t="n">
        <f aca="false">VLOOKUP(C53,'Meal Library'!$A$2:$I$237,7,FALSE())</f>
        <v>15</v>
      </c>
    </row>
    <row r="54" customFormat="false" ht="23.85" hidden="false" customHeight="false" outlineLevel="0" collapsed="false">
      <c r="A54" s="7"/>
      <c r="B54" s="7" t="s">
        <v>784</v>
      </c>
      <c r="C54" s="6" t="n">
        <v>232</v>
      </c>
      <c r="D54" s="7" t="str">
        <f aca="false">VLOOKUP(C54,'Meal Library'!$A$2:$I$237,2,FALSE())</f>
        <v>Orange (1 cup)</v>
      </c>
      <c r="E54" s="7" t="str">
        <f aca="false">VLOOKUP(C54,'Meal Library'!$A$2:$I$237,9,FALSE())</f>
        <v>1 Cup Orange segments from the Fruits menu. Verified via Add-to-Cart gate at localfoodz.co/menu/fruits.</v>
      </c>
      <c r="F54" s="6" t="n">
        <f aca="false">VLOOKUP(C54,'Meal Library'!$A$2:$I$237,4,FALSE())</f>
        <v>70</v>
      </c>
      <c r="G54" s="6" t="n">
        <f aca="false">VLOOKUP(C54,'Meal Library'!$A$2:$I$237,5,FALSE())</f>
        <v>1</v>
      </c>
      <c r="H54" s="6" t="n">
        <f aca="false">VLOOKUP(C54,'Meal Library'!$A$2:$I$237,6,FALSE())</f>
        <v>17</v>
      </c>
      <c r="I54" s="6" t="n">
        <f aca="false">VLOOKUP(C54,'Meal Library'!$A$2:$I$237,7,FALSE())</f>
        <v>0</v>
      </c>
    </row>
    <row r="55" customFormat="false" ht="23.85" hidden="false" customHeight="false" outlineLevel="0" collapsed="false">
      <c r="A55" s="7"/>
      <c r="B55" s="7" t="s">
        <v>785</v>
      </c>
      <c r="C55" s="6" t="n">
        <v>8024</v>
      </c>
      <c r="D55" s="7" t="str">
        <f aca="false">VLOOKUP(C55,'Meal Library'!$A$2:$I$237,2,FALSE())</f>
        <v>Custom LF Combo: 4 oz Smoked Paprika Chicken Breast + 8 oz Brown Rice</v>
      </c>
      <c r="E55" s="7" t="str">
        <f aca="false">VLOOKUP(C55,'Meal Library'!$A$2:$I$237,9,FALSE())</f>
        <v>4 oz Smoked Paprika Chicken Breast + 8 oz Brown Rice  (build via Customized Meals on localfoodz.co)</v>
      </c>
      <c r="F55" s="6" t="n">
        <f aca="false">VLOOKUP(C55,'Meal Library'!$A$2:$I$237,4,FALSE())</f>
        <v>430</v>
      </c>
      <c r="G55" s="6" t="n">
        <f aca="false">VLOOKUP(C55,'Meal Library'!$A$2:$I$237,5,FALSE())</f>
        <v>39</v>
      </c>
      <c r="H55" s="6" t="n">
        <f aca="false">VLOOKUP(C55,'Meal Library'!$A$2:$I$237,6,FALSE())</f>
        <v>56</v>
      </c>
      <c r="I55" s="6" t="n">
        <f aca="false">VLOOKUP(C55,'Meal Library'!$A$2:$I$237,7,FALSE())</f>
        <v>5.5</v>
      </c>
    </row>
    <row r="56" customFormat="false" ht="23.85" hidden="false" customHeight="false" outlineLevel="0" collapsed="false">
      <c r="A56" s="7"/>
      <c r="B56" s="7" t="s">
        <v>786</v>
      </c>
      <c r="C56" s="6" t="n">
        <v>8025</v>
      </c>
      <c r="D56" s="7" t="str">
        <f aca="false">VLOOKUP(C56,'Meal Library'!$A$2:$I$237,2,FALSE())</f>
        <v>Custom LF Combo: 4 oz Sousvide Chicken Breast + 4 oz Roasted Herb Potatoes</v>
      </c>
      <c r="E56" s="7" t="str">
        <f aca="false">VLOOKUP(C56,'Meal Library'!$A$2:$I$237,9,FALSE())</f>
        <v>4 oz Sousvide Chicken Breast + 4 oz Roasted Herb Potatoes  (build via Customized Meals on localfoodz.co)</v>
      </c>
      <c r="F56" s="6" t="n">
        <f aca="false">VLOOKUP(C56,'Meal Library'!$A$2:$I$237,4,FALSE())</f>
        <v>270</v>
      </c>
      <c r="G56" s="6" t="n">
        <f aca="false">VLOOKUP(C56,'Meal Library'!$A$2:$I$237,5,FALSE())</f>
        <v>38</v>
      </c>
      <c r="H56" s="6" t="n">
        <f aca="false">VLOOKUP(C56,'Meal Library'!$A$2:$I$237,6,FALSE())</f>
        <v>24</v>
      </c>
      <c r="I56" s="6" t="n">
        <f aca="false">VLOOKUP(C56,'Meal Library'!$A$2:$I$237,7,FALSE())</f>
        <v>3.5</v>
      </c>
    </row>
    <row r="57" customFormat="false" ht="15" hidden="false" customHeight="false" outlineLevel="0" collapsed="false">
      <c r="A57" s="10" t="s">
        <v>796</v>
      </c>
      <c r="B57" s="10" t="s">
        <v>809</v>
      </c>
      <c r="C57" s="10"/>
      <c r="D57" s="10"/>
      <c r="E57" s="10"/>
      <c r="F57" s="10" t="n">
        <f aca="false">SUM(F51:F56)</f>
        <v>2900</v>
      </c>
      <c r="G57" s="10" t="n">
        <f aca="false">SUM(G51:G56)</f>
        <v>227</v>
      </c>
      <c r="H57" s="10" t="n">
        <f aca="false">SUM(H51:H56)</f>
        <v>280</v>
      </c>
      <c r="I57" s="10" t="n">
        <f aca="false">SUM(I51:I56)</f>
        <v>105</v>
      </c>
    </row>
    <row r="59" customFormat="false" ht="15" hidden="false" customHeight="false" outlineLevel="0" collapsed="false">
      <c r="A59" s="11"/>
      <c r="B59" s="11" t="s">
        <v>797</v>
      </c>
      <c r="C59" s="11"/>
      <c r="D59" s="11"/>
      <c r="E59" s="11"/>
      <c r="F59" s="11" t="n">
        <f aca="false">AVERAGE(F10,F18,F26,F33,F40,F49,F57)</f>
        <v>2891.42857142857</v>
      </c>
      <c r="G59" s="11" t="n">
        <f aca="false">AVERAGE(G10,G18,G26,G33,G40,G49,G57)</f>
        <v>218</v>
      </c>
      <c r="H59" s="11" t="n">
        <f aca="false">AVERAGE(H10,H18,H26,H33,H40,H49,H57)</f>
        <v>290</v>
      </c>
      <c r="I59" s="11" t="n">
        <f aca="false">AVERAGE(I10,I18,I26,I33,I40,I49,I57)</f>
        <v>103.428571428571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810</v>
      </c>
      <c r="C1" s="9" t="s">
        <v>811</v>
      </c>
      <c r="F1" s="9" t="s">
        <v>812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23.85" hidden="false" customHeight="false" outlineLevel="0" collapsed="false">
      <c r="A5" s="7" t="s">
        <v>780</v>
      </c>
      <c r="B5" s="7" t="s">
        <v>781</v>
      </c>
      <c r="C5" s="6" t="n">
        <v>33</v>
      </c>
      <c r="D5" s="7" t="str">
        <f aca="false">VLOOKUP(C5,'Meal Library'!$A$2:$I$237,2,FALSE())</f>
        <v>Chicken Quesadilla</v>
      </c>
      <c r="E5" s="7" t="str">
        <f aca="false">VLOOKUP(C5,'Meal Library'!$A$2:$I$237,9,FALSE())</f>
        <v>Chicken Quesadilla + 2 tbsp Sour Cream + 2 oz Guacamole. Verified via Add-to-Cart gate.</v>
      </c>
      <c r="F5" s="6" t="n">
        <f aca="false">VLOOKUP(C5,'Meal Library'!$A$2:$I$237,4,FALSE())</f>
        <v>890</v>
      </c>
      <c r="G5" s="6" t="n">
        <f aca="false">VLOOKUP(C5,'Meal Library'!$A$2:$I$237,5,FALSE())</f>
        <v>66</v>
      </c>
      <c r="H5" s="6" t="n">
        <f aca="false">VLOOKUP(C5,'Meal Library'!$A$2:$I$237,6,FALSE())</f>
        <v>76</v>
      </c>
      <c r="I5" s="6" t="n">
        <f aca="false">VLOOKUP(C5,'Meal Library'!$A$2:$I$237,7,FALSE())</f>
        <v>35</v>
      </c>
    </row>
    <row r="6" customFormat="false" ht="35.05" hidden="false" customHeight="false" outlineLevel="0" collapsed="false">
      <c r="A6" s="7"/>
      <c r="B6" s="7" t="s">
        <v>782</v>
      </c>
      <c r="C6" s="6" t="n">
        <v>41</v>
      </c>
      <c r="D6" s="7" t="str">
        <f aca="false">VLOOKUP(C6,'Meal Library'!$A$2:$I$237,2,FALSE())</f>
        <v>Chicken Tikka w/ Rice and Veg</v>
      </c>
      <c r="E6" s="7" t="str">
        <f aca="false">VLOOKUP(C6,'Meal Library'!$A$2:$I$237,9,FALSE())</f>
        <v>6 oz Chicken Tikka + 6 oz White Rice + 6 oz Fajita Veg Mix + 2 tbsp Cilantro Lime Sauce. Verified via Add-to-Cart gate.</v>
      </c>
      <c r="F6" s="6" t="n">
        <f aca="false">VLOOKUP(C6,'Meal Library'!$A$2:$I$237,4,FALSE())</f>
        <v>810</v>
      </c>
      <c r="G6" s="6" t="n">
        <f aca="false">VLOOKUP(C6,'Meal Library'!$A$2:$I$237,5,FALSE())</f>
        <v>63</v>
      </c>
      <c r="H6" s="6" t="n">
        <f aca="false">VLOOKUP(C6,'Meal Library'!$A$2:$I$237,6,FALSE())</f>
        <v>77</v>
      </c>
      <c r="I6" s="6" t="n">
        <f aca="false">VLOOKUP(C6,'Meal Library'!$A$2:$I$237,7,FALSE())</f>
        <v>29</v>
      </c>
    </row>
    <row r="7" customFormat="false" ht="35.05" hidden="false" customHeight="false" outlineLevel="0" collapsed="false">
      <c r="A7" s="7"/>
      <c r="B7" s="7" t="s">
        <v>783</v>
      </c>
      <c r="C7" s="6" t="n">
        <v>78</v>
      </c>
      <c r="D7" s="7" t="str">
        <f aca="false">VLOOKUP(C7,'Meal Library'!$A$2:$I$237,2,FALSE())</f>
        <v>Oven-Baked Chicken Parmesan</v>
      </c>
      <c r="E7" s="7" t="str">
        <f aca="false">VLOOKUP(C7,'Meal Library'!$A$2:$I$237,9,FALSE())</f>
        <v>1 unit Chicken Parmesan + 3 oz Broccoli &amp; Carrots (no pasta — whole wheat breading on chicken). Verified via Add-to-Cart gate.</v>
      </c>
      <c r="F7" s="6" t="n">
        <f aca="false">VLOOKUP(C7,'Meal Library'!$A$2:$I$237,4,FALSE())</f>
        <v>780</v>
      </c>
      <c r="G7" s="6" t="n">
        <f aca="false">VLOOKUP(C7,'Meal Library'!$A$2:$I$237,5,FALSE())</f>
        <v>71</v>
      </c>
      <c r="H7" s="6" t="n">
        <f aca="false">VLOOKUP(C7,'Meal Library'!$A$2:$I$237,6,FALSE())</f>
        <v>64</v>
      </c>
      <c r="I7" s="6" t="n">
        <f aca="false">VLOOKUP(C7,'Meal Library'!$A$2:$I$237,7,FALSE())</f>
        <v>26</v>
      </c>
    </row>
    <row r="8" customFormat="false" ht="23.85" hidden="false" customHeight="false" outlineLevel="0" collapsed="false">
      <c r="A8" s="7"/>
      <c r="B8" s="7" t="s">
        <v>784</v>
      </c>
      <c r="C8" s="6" t="n">
        <v>651</v>
      </c>
      <c r="D8" s="7" t="str">
        <f aca="false">VLOOKUP(C8,'Meal Library'!$A$2:$I$237,2,FALSE())</f>
        <v>CM White Rice (4oz)</v>
      </c>
      <c r="E8" s="7" t="str">
        <f aca="false">VLOOKUP(C8,'Meal Library'!$A$2:$I$237,9,FALSE())</f>
        <v>4 oz White Rice (Steamed Jasmine Rice) from Customized Meals</v>
      </c>
      <c r="F8" s="6" t="n">
        <f aca="false">VLOOKUP(C8,'Meal Library'!$A$2:$I$237,4,FALSE())</f>
        <v>150</v>
      </c>
      <c r="G8" s="6" t="n">
        <f aca="false">VLOOKUP(C8,'Meal Library'!$A$2:$I$237,5,FALSE())</f>
        <v>3</v>
      </c>
      <c r="H8" s="6" t="n">
        <f aca="false">VLOOKUP(C8,'Meal Library'!$A$2:$I$237,6,FALSE())</f>
        <v>32</v>
      </c>
      <c r="I8" s="6" t="n">
        <f aca="false">VLOOKUP(C8,'Meal Library'!$A$2:$I$237,7,FALSE())</f>
        <v>0</v>
      </c>
    </row>
    <row r="9" customFormat="false" ht="15" hidden="false" customHeight="false" outlineLevel="0" collapsed="false">
      <c r="A9" s="7"/>
      <c r="B9" s="7" t="s">
        <v>785</v>
      </c>
      <c r="C9" s="6" t="n">
        <v>96</v>
      </c>
      <c r="D9" s="7" t="str">
        <f aca="false">VLOOKUP(C9,'Meal Library'!$A$2:$I$237,2,FALSE())</f>
        <v>Pumpkin Muffins (2)</v>
      </c>
      <c r="E9" s="7" t="str">
        <f aca="false">VLOOKUP(C9,'Meal Library'!$A$2:$I$237,9,FALSE())</f>
        <v>2 muffins (smallest serving). Verified via Add-to-Cart gate.</v>
      </c>
      <c r="F9" s="6" t="n">
        <f aca="false">VLOOKUP(C9,'Meal Library'!$A$2:$I$237,4,FALSE())</f>
        <v>140</v>
      </c>
      <c r="G9" s="6" t="n">
        <f aca="false">VLOOKUP(C9,'Meal Library'!$A$2:$I$237,5,FALSE())</f>
        <v>12</v>
      </c>
      <c r="H9" s="6" t="n">
        <f aca="false">VLOOKUP(C9,'Meal Library'!$A$2:$I$237,6,FALSE())</f>
        <v>44</v>
      </c>
      <c r="I9" s="6" t="n">
        <f aca="false">VLOOKUP(C9,'Meal Library'!$A$2:$I$237,7,FALSE())</f>
        <v>8</v>
      </c>
    </row>
    <row r="10" customFormat="false" ht="15" hidden="false" customHeight="false" outlineLevel="0" collapsed="false">
      <c r="A10" s="7"/>
      <c r="B10" s="7" t="s">
        <v>786</v>
      </c>
      <c r="C10" s="6" t="n">
        <v>97</v>
      </c>
      <c r="D10" s="7" t="str">
        <f aca="false">VLOOKUP(C10,'Meal Library'!$A$2:$I$237,2,FALSE())</f>
        <v>Veg Fritter (2)</v>
      </c>
      <c r="E10" s="7" t="str">
        <f aca="false">VLOOKUP(C10,'Meal Library'!$A$2:$I$237,9,FALSE())</f>
        <v>2 fritters, no sauce. Verified via Add-to-Cart gate.</v>
      </c>
      <c r="F10" s="6" t="n">
        <f aca="false">VLOOKUP(C10,'Meal Library'!$A$2:$I$237,4,FALSE())</f>
        <v>130</v>
      </c>
      <c r="G10" s="6" t="n">
        <f aca="false">VLOOKUP(C10,'Meal Library'!$A$2:$I$237,5,FALSE())</f>
        <v>3</v>
      </c>
      <c r="H10" s="6" t="n">
        <f aca="false">VLOOKUP(C10,'Meal Library'!$A$2:$I$237,6,FALSE())</f>
        <v>30</v>
      </c>
      <c r="I10" s="6" t="n">
        <f aca="false">VLOOKUP(C10,'Meal Library'!$A$2:$I$237,7,FALSE())</f>
        <v>0</v>
      </c>
    </row>
    <row r="11" customFormat="false" ht="15" hidden="false" customHeight="false" outlineLevel="0" collapsed="false">
      <c r="A11" s="10" t="s">
        <v>780</v>
      </c>
      <c r="B11" s="10" t="s">
        <v>813</v>
      </c>
      <c r="C11" s="10"/>
      <c r="D11" s="10"/>
      <c r="E11" s="10"/>
      <c r="F11" s="10" t="n">
        <f aca="false">SUM(F5:F10)</f>
        <v>2900</v>
      </c>
      <c r="G11" s="10" t="n">
        <f aca="false">SUM(G5:G10)</f>
        <v>218</v>
      </c>
      <c r="H11" s="10" t="n">
        <f aca="false">SUM(H5:H10)</f>
        <v>323</v>
      </c>
      <c r="I11" s="10" t="n">
        <f aca="false">SUM(I5:I10)</f>
        <v>98</v>
      </c>
    </row>
    <row r="13" customFormat="false" ht="35.05" hidden="false" customHeight="false" outlineLevel="0" collapsed="false">
      <c r="A13" s="7" t="s">
        <v>790</v>
      </c>
      <c r="B13" s="7" t="s">
        <v>781</v>
      </c>
      <c r="C13" s="6" t="n">
        <v>41</v>
      </c>
      <c r="D13" s="7" t="str">
        <f aca="false">VLOOKUP(C13,'Meal Library'!$A$2:$I$237,2,FALSE())</f>
        <v>Chicken Tikka w/ Rice and Veg</v>
      </c>
      <c r="E13" s="7" t="str">
        <f aca="false">VLOOKUP(C13,'Meal Library'!$A$2:$I$237,9,FALSE())</f>
        <v>6 oz Chicken Tikka + 6 oz White Rice + 6 oz Fajita Veg Mix + 2 tbsp Cilantro Lime Sauce. Verified via Add-to-Cart gate.</v>
      </c>
      <c r="F13" s="6" t="n">
        <f aca="false">VLOOKUP(C13,'Meal Library'!$A$2:$I$237,4,FALSE())</f>
        <v>810</v>
      </c>
      <c r="G13" s="6" t="n">
        <f aca="false">VLOOKUP(C13,'Meal Library'!$A$2:$I$237,5,FALSE())</f>
        <v>63</v>
      </c>
      <c r="H13" s="6" t="n">
        <f aca="false">VLOOKUP(C13,'Meal Library'!$A$2:$I$237,6,FALSE())</f>
        <v>77</v>
      </c>
      <c r="I13" s="6" t="n">
        <f aca="false">VLOOKUP(C13,'Meal Library'!$A$2:$I$237,7,FALSE())</f>
        <v>29</v>
      </c>
    </row>
    <row r="14" customFormat="false" ht="35.05" hidden="false" customHeight="false" outlineLevel="0" collapsed="false">
      <c r="A14" s="7"/>
      <c r="B14" s="7" t="s">
        <v>782</v>
      </c>
      <c r="C14" s="6" t="n">
        <v>78</v>
      </c>
      <c r="D14" s="7" t="str">
        <f aca="false">VLOOKUP(C14,'Meal Library'!$A$2:$I$237,2,FALSE())</f>
        <v>Oven-Baked Chicken Parmesan</v>
      </c>
      <c r="E14" s="7" t="str">
        <f aca="false">VLOOKUP(C14,'Meal Library'!$A$2:$I$237,9,FALSE())</f>
        <v>1 unit Chicken Parmesan + 3 oz Broccoli &amp; Carrots (no pasta — whole wheat breading on chicken). Verified via Add-to-Cart gate.</v>
      </c>
      <c r="F14" s="6" t="n">
        <f aca="false">VLOOKUP(C14,'Meal Library'!$A$2:$I$237,4,FALSE())</f>
        <v>780</v>
      </c>
      <c r="G14" s="6" t="n">
        <f aca="false">VLOOKUP(C14,'Meal Library'!$A$2:$I$237,5,FALSE())</f>
        <v>71</v>
      </c>
      <c r="H14" s="6" t="n">
        <f aca="false">VLOOKUP(C14,'Meal Library'!$A$2:$I$237,6,FALSE())</f>
        <v>64</v>
      </c>
      <c r="I14" s="6" t="n">
        <f aca="false">VLOOKUP(C14,'Meal Library'!$A$2:$I$237,7,FALSE())</f>
        <v>26</v>
      </c>
    </row>
    <row r="15" customFormat="false" ht="23.85" hidden="false" customHeight="false" outlineLevel="0" collapsed="false">
      <c r="A15" s="7"/>
      <c r="B15" s="7" t="s">
        <v>783</v>
      </c>
      <c r="C15" s="6" t="n">
        <v>33</v>
      </c>
      <c r="D15" s="7" t="str">
        <f aca="false">VLOOKUP(C15,'Meal Library'!$A$2:$I$237,2,FALSE())</f>
        <v>Chicken Quesadilla</v>
      </c>
      <c r="E15" s="7" t="str">
        <f aca="false">VLOOKUP(C15,'Meal Library'!$A$2:$I$237,9,FALSE())</f>
        <v>Chicken Quesadilla + 2 tbsp Sour Cream + 2 oz Guacamole. Verified via Add-to-Cart gate.</v>
      </c>
      <c r="F15" s="6" t="n">
        <f aca="false">VLOOKUP(C15,'Meal Library'!$A$2:$I$237,4,FALSE())</f>
        <v>890</v>
      </c>
      <c r="G15" s="6" t="n">
        <f aca="false">VLOOKUP(C15,'Meal Library'!$A$2:$I$237,5,FALSE())</f>
        <v>66</v>
      </c>
      <c r="H15" s="6" t="n">
        <f aca="false">VLOOKUP(C15,'Meal Library'!$A$2:$I$237,6,FALSE())</f>
        <v>76</v>
      </c>
      <c r="I15" s="6" t="n">
        <f aca="false">VLOOKUP(C15,'Meal Library'!$A$2:$I$237,7,FALSE())</f>
        <v>35</v>
      </c>
    </row>
    <row r="16" customFormat="false" ht="23.85" hidden="false" customHeight="false" outlineLevel="0" collapsed="false">
      <c r="A16" s="7"/>
      <c r="B16" s="7" t="s">
        <v>784</v>
      </c>
      <c r="C16" s="6" t="n">
        <v>230</v>
      </c>
      <c r="D16" s="7" t="str">
        <f aca="false">VLOOKUP(C16,'Meal Library'!$A$2:$I$237,2,FALSE())</f>
        <v>Banana (1 piece)</v>
      </c>
      <c r="E16" s="7" t="str">
        <f aca="false">VLOOKUP(C16,'Meal Library'!$A$2:$I$237,9,FALSE())</f>
        <v>1 Banana from the Fruits menu. Verified via Add-to-Cart gate at localfoodz.co/menu/fruits.</v>
      </c>
      <c r="F16" s="6" t="n">
        <f aca="false">VLOOKUP(C16,'Meal Library'!$A$2:$I$237,4,FALSE())</f>
        <v>110</v>
      </c>
      <c r="G16" s="6" t="n">
        <f aca="false">VLOOKUP(C16,'Meal Library'!$A$2:$I$237,5,FALSE())</f>
        <v>1</v>
      </c>
      <c r="H16" s="6" t="n">
        <f aca="false">VLOOKUP(C16,'Meal Library'!$A$2:$I$237,6,FALSE())</f>
        <v>27</v>
      </c>
      <c r="I16" s="6" t="n">
        <f aca="false">VLOOKUP(C16,'Meal Library'!$A$2:$I$237,7,FALSE())</f>
        <v>0</v>
      </c>
    </row>
    <row r="17" customFormat="false" ht="23.85" hidden="false" customHeight="false" outlineLevel="0" collapsed="false">
      <c r="A17" s="7"/>
      <c r="B17" s="7" t="s">
        <v>785</v>
      </c>
      <c r="C17" s="6" t="n">
        <v>651</v>
      </c>
      <c r="D17" s="7" t="str">
        <f aca="false">VLOOKUP(C17,'Meal Library'!$A$2:$I$237,2,FALSE())</f>
        <v>CM White Rice (4oz)</v>
      </c>
      <c r="E17" s="7" t="str">
        <f aca="false">VLOOKUP(C17,'Meal Library'!$A$2:$I$237,9,FALSE())</f>
        <v>4 oz White Rice (Steamed Jasmine Rice) from Customized Meals</v>
      </c>
      <c r="F17" s="6" t="n">
        <f aca="false">VLOOKUP(C17,'Meal Library'!$A$2:$I$237,4,FALSE())</f>
        <v>150</v>
      </c>
      <c r="G17" s="6" t="n">
        <f aca="false">VLOOKUP(C17,'Meal Library'!$A$2:$I$237,5,FALSE())</f>
        <v>3</v>
      </c>
      <c r="H17" s="6" t="n">
        <f aca="false">VLOOKUP(C17,'Meal Library'!$A$2:$I$237,6,FALSE())</f>
        <v>32</v>
      </c>
      <c r="I17" s="6" t="n">
        <f aca="false">VLOOKUP(C17,'Meal Library'!$A$2:$I$237,7,FALSE())</f>
        <v>0</v>
      </c>
    </row>
    <row r="18" customFormat="false" ht="15" hidden="false" customHeight="false" outlineLevel="0" collapsed="false">
      <c r="A18" s="10" t="s">
        <v>790</v>
      </c>
      <c r="B18" s="10" t="s">
        <v>813</v>
      </c>
      <c r="C18" s="10"/>
      <c r="D18" s="10"/>
      <c r="E18" s="10"/>
      <c r="F18" s="10" t="n">
        <f aca="false">SUM(F13:F17)</f>
        <v>2740</v>
      </c>
      <c r="G18" s="10" t="n">
        <f aca="false">SUM(G13:G17)</f>
        <v>204</v>
      </c>
      <c r="H18" s="10" t="n">
        <f aca="false">SUM(H13:H17)</f>
        <v>276</v>
      </c>
      <c r="I18" s="10" t="n">
        <f aca="false">SUM(I13:I17)</f>
        <v>90</v>
      </c>
    </row>
    <row r="20" customFormat="false" ht="35.05" hidden="false" customHeight="false" outlineLevel="0" collapsed="false">
      <c r="A20" s="7" t="s">
        <v>791</v>
      </c>
      <c r="B20" s="7" t="s">
        <v>781</v>
      </c>
      <c r="C20" s="6" t="n">
        <v>105</v>
      </c>
      <c r="D20" s="7" t="str">
        <f aca="false">VLOOKUP(C20,'Meal Library'!$A$2:$I$237,2,FALSE())</f>
        <v>Hainan Chicken w/ Rice + Scallion</v>
      </c>
      <c r="E20" s="7" t="str">
        <f aca="false">VLOOKUP(C20,'Meal Library'!$A$2:$I$237,9,FALSE())</f>
        <v>6 oz Sousvide Chicken Breast + 6 oz White Rice + 6 oz Broccoli + 2 tbsp Ginger Scallion Sauce. Verified via Add-to-Cart gate.</v>
      </c>
      <c r="F20" s="6" t="n">
        <f aca="false">VLOOKUP(C20,'Meal Library'!$A$2:$I$237,4,FALSE())</f>
        <v>790</v>
      </c>
      <c r="G20" s="6" t="n">
        <f aca="false">VLOOKUP(C20,'Meal Library'!$A$2:$I$237,5,FALSE())</f>
        <v>61</v>
      </c>
      <c r="H20" s="6" t="n">
        <f aca="false">VLOOKUP(C20,'Meal Library'!$A$2:$I$237,6,FALSE())</f>
        <v>61</v>
      </c>
      <c r="I20" s="6" t="n">
        <f aca="false">VLOOKUP(C20,'Meal Library'!$A$2:$I$237,7,FALSE())</f>
        <v>34</v>
      </c>
    </row>
    <row r="21" customFormat="false" ht="23.85" hidden="false" customHeight="false" outlineLevel="0" collapsed="false">
      <c r="A21" s="7"/>
      <c r="B21" s="7" t="s">
        <v>782</v>
      </c>
      <c r="C21" s="6" t="n">
        <v>69</v>
      </c>
      <c r="D21" s="7" t="str">
        <f aca="false">VLOOKUP(C21,'Meal Library'!$A$2:$I$237,2,FALSE())</f>
        <v>Breakfast Burrito</v>
      </c>
      <c r="E21" s="7" t="str">
        <f aca="false">VLOOKUP(C21,'Meal Library'!$A$2:$I$237,9,FALSE())</f>
        <v>Breakfast Burrito + 2 tbsp Red Bell Pepper Sauce. Verified via Add-to-Cart gate.</v>
      </c>
      <c r="F21" s="6" t="n">
        <f aca="false">VLOOKUP(C21,'Meal Library'!$A$2:$I$237,4,FALSE())</f>
        <v>780</v>
      </c>
      <c r="G21" s="6" t="n">
        <f aca="false">VLOOKUP(C21,'Meal Library'!$A$2:$I$237,5,FALSE())</f>
        <v>31</v>
      </c>
      <c r="H21" s="6" t="n">
        <f aca="false">VLOOKUP(C21,'Meal Library'!$A$2:$I$237,6,FALSE())</f>
        <v>76</v>
      </c>
      <c r="I21" s="6" t="n">
        <f aca="false">VLOOKUP(C21,'Meal Library'!$A$2:$I$237,7,FALSE())</f>
        <v>38</v>
      </c>
    </row>
    <row r="22" customFormat="false" ht="15" hidden="false" customHeight="false" outlineLevel="0" collapsed="false">
      <c r="A22" s="7"/>
      <c r="B22" s="7" t="s">
        <v>783</v>
      </c>
      <c r="C22" s="6" t="n">
        <v>90</v>
      </c>
      <c r="D22" s="7" t="str">
        <f aca="false">VLOOKUP(C22,'Meal Library'!$A$2:$I$237,2,FALSE())</f>
        <v>The Cubano</v>
      </c>
      <c r="E22" s="7" t="str">
        <f aca="false">VLOOKUP(C22,'Meal Library'!$A$2:$I$237,9,FALSE())</f>
        <v>Cubano Sandwich (single-option dish)</v>
      </c>
      <c r="F22" s="6" t="n">
        <f aca="false">VLOOKUP(C22,'Meal Library'!$A$2:$I$237,4,FALSE())</f>
        <v>610</v>
      </c>
      <c r="G22" s="6" t="n">
        <f aca="false">VLOOKUP(C22,'Meal Library'!$A$2:$I$237,5,FALSE())</f>
        <v>49</v>
      </c>
      <c r="H22" s="6" t="n">
        <f aca="false">VLOOKUP(C22,'Meal Library'!$A$2:$I$237,6,FALSE())</f>
        <v>78</v>
      </c>
      <c r="I22" s="6" t="n">
        <f aca="false">VLOOKUP(C22,'Meal Library'!$A$2:$I$237,7,FALSE())</f>
        <v>14</v>
      </c>
    </row>
    <row r="23" customFormat="false" ht="23.85" hidden="false" customHeight="false" outlineLevel="0" collapsed="false">
      <c r="A23" s="7"/>
      <c r="B23" s="7" t="s">
        <v>784</v>
      </c>
      <c r="C23" s="6" t="n">
        <v>600</v>
      </c>
      <c r="D23" s="7" t="str">
        <f aca="false">VLOOKUP(C23,'Meal Library'!$A$2:$I$237,2,FALSE())</f>
        <v>CM Smoked Paprika Chicken Breast (4oz)</v>
      </c>
      <c r="E23" s="7" t="str">
        <f aca="false">VLOOKUP(C23,'Meal Library'!$A$2:$I$237,9,FALSE())</f>
        <v>4 oz Smoked Paprika Chicken Breast from Customized Meals</v>
      </c>
      <c r="F23" s="6" t="n">
        <f aca="false">VLOOKUP(C23,'Meal Library'!$A$2:$I$237,4,FALSE())</f>
        <v>170</v>
      </c>
      <c r="G23" s="6" t="n">
        <f aca="false">VLOOKUP(C23,'Meal Library'!$A$2:$I$237,5,FALSE())</f>
        <v>33</v>
      </c>
      <c r="H23" s="6" t="n">
        <f aca="false">VLOOKUP(C23,'Meal Library'!$A$2:$I$237,6,FALSE())</f>
        <v>2</v>
      </c>
      <c r="I23" s="6" t="n">
        <f aca="false">VLOOKUP(C23,'Meal Library'!$A$2:$I$237,7,FALSE())</f>
        <v>3.5</v>
      </c>
    </row>
    <row r="24" customFormat="false" ht="23.85" hidden="false" customHeight="false" outlineLevel="0" collapsed="false">
      <c r="A24" s="7"/>
      <c r="B24" s="7" t="s">
        <v>785</v>
      </c>
      <c r="C24" s="6" t="n">
        <v>231</v>
      </c>
      <c r="D24" s="7" t="str">
        <f aca="false">VLOOKUP(C24,'Meal Library'!$A$2:$I$237,2,FALSE())</f>
        <v>Apple (1 cup)</v>
      </c>
      <c r="E24" s="7" t="str">
        <f aca="false">VLOOKUP(C24,'Meal Library'!$A$2:$I$237,9,FALSE())</f>
        <v>1 Cup sliced Apple from the Fruits menu. Verified via Add-to-Cart gate at localfoodz.co/menu/fruits.</v>
      </c>
      <c r="F24" s="6" t="n">
        <f aca="false">VLOOKUP(C24,'Meal Library'!$A$2:$I$237,4,FALSE())</f>
        <v>90</v>
      </c>
      <c r="G24" s="6" t="n">
        <f aca="false">VLOOKUP(C24,'Meal Library'!$A$2:$I$237,5,FALSE())</f>
        <v>0</v>
      </c>
      <c r="H24" s="6" t="n">
        <f aca="false">VLOOKUP(C24,'Meal Library'!$A$2:$I$237,6,FALSE())</f>
        <v>25</v>
      </c>
      <c r="I24" s="6" t="n">
        <f aca="false">VLOOKUP(C24,'Meal Library'!$A$2:$I$237,7,FALSE())</f>
        <v>0</v>
      </c>
    </row>
    <row r="25" customFormat="false" ht="23.85" hidden="false" customHeight="false" outlineLevel="0" collapsed="false">
      <c r="A25" s="7"/>
      <c r="B25" s="7" t="s">
        <v>786</v>
      </c>
      <c r="C25" s="6" t="n">
        <v>232</v>
      </c>
      <c r="D25" s="7" t="str">
        <f aca="false">VLOOKUP(C25,'Meal Library'!$A$2:$I$237,2,FALSE())</f>
        <v>Orange (1 cup)</v>
      </c>
      <c r="E25" s="7" t="str">
        <f aca="false">VLOOKUP(C25,'Meal Library'!$A$2:$I$237,9,FALSE())</f>
        <v>1 Cup Orange segments from the Fruits menu. Verified via Add-to-Cart gate at localfoodz.co/menu/fruits.</v>
      </c>
      <c r="F25" s="6" t="n">
        <f aca="false">VLOOKUP(C25,'Meal Library'!$A$2:$I$237,4,FALSE())</f>
        <v>70</v>
      </c>
      <c r="G25" s="6" t="n">
        <f aca="false">VLOOKUP(C25,'Meal Library'!$A$2:$I$237,5,FALSE())</f>
        <v>1</v>
      </c>
      <c r="H25" s="6" t="n">
        <f aca="false">VLOOKUP(C25,'Meal Library'!$A$2:$I$237,6,FALSE())</f>
        <v>17</v>
      </c>
      <c r="I25" s="6" t="n">
        <f aca="false">VLOOKUP(C25,'Meal Library'!$A$2:$I$237,7,FALSE())</f>
        <v>0</v>
      </c>
    </row>
    <row r="26" customFormat="false" ht="15" hidden="false" customHeight="false" outlineLevel="0" collapsed="false">
      <c r="A26" s="10" t="s">
        <v>791</v>
      </c>
      <c r="B26" s="10" t="s">
        <v>813</v>
      </c>
      <c r="C26" s="10"/>
      <c r="D26" s="10"/>
      <c r="E26" s="10"/>
      <c r="F26" s="10" t="n">
        <f aca="false">SUM(F20:F25)</f>
        <v>2510</v>
      </c>
      <c r="G26" s="10" t="n">
        <f aca="false">SUM(G20:G25)</f>
        <v>175</v>
      </c>
      <c r="H26" s="10" t="n">
        <f aca="false">SUM(H20:H25)</f>
        <v>259</v>
      </c>
      <c r="I26" s="10" t="n">
        <f aca="false">SUM(I20:I25)</f>
        <v>89.5</v>
      </c>
    </row>
    <row r="28" customFormat="false" ht="23.85" hidden="false" customHeight="false" outlineLevel="0" collapsed="false">
      <c r="A28" s="7" t="s">
        <v>793</v>
      </c>
      <c r="B28" s="7" t="s">
        <v>781</v>
      </c>
      <c r="C28" s="6" t="n">
        <v>82</v>
      </c>
      <c r="D28" s="7" t="str">
        <f aca="false">VLOOKUP(C28,'Meal Library'!$A$2:$I$237,2,FALSE())</f>
        <v>Mediterranean Pesto Pasta Salad</v>
      </c>
      <c r="E28" s="7" t="str">
        <f aca="false">VLOOKUP(C28,'Meal Library'!$A$2:$I$237,9,FALSE())</f>
        <v>6 oz Sous vide Chicken Breast + Mediterranean Pesto Pasta. Verified via Add-to-Cart gate.</v>
      </c>
      <c r="F28" s="6" t="n">
        <f aca="false">VLOOKUP(C28,'Meal Library'!$A$2:$I$237,4,FALSE())</f>
        <v>890</v>
      </c>
      <c r="G28" s="6" t="n">
        <f aca="false">VLOOKUP(C28,'Meal Library'!$A$2:$I$237,5,FALSE())</f>
        <v>72</v>
      </c>
      <c r="H28" s="6" t="n">
        <f aca="false">VLOOKUP(C28,'Meal Library'!$A$2:$I$237,6,FALSE())</f>
        <v>71</v>
      </c>
      <c r="I28" s="6" t="n">
        <f aca="false">VLOOKUP(C28,'Meal Library'!$A$2:$I$237,7,FALSE())</f>
        <v>39</v>
      </c>
    </row>
    <row r="29" customFormat="false" ht="35.05" hidden="false" customHeight="false" outlineLevel="0" collapsed="false">
      <c r="A29" s="7"/>
      <c r="B29" s="7" t="s">
        <v>782</v>
      </c>
      <c r="C29" s="6" t="n">
        <v>105</v>
      </c>
      <c r="D29" s="7" t="str">
        <f aca="false">VLOOKUP(C29,'Meal Library'!$A$2:$I$237,2,FALSE())</f>
        <v>Hainan Chicken w/ Rice + Scallion</v>
      </c>
      <c r="E29" s="7" t="str">
        <f aca="false">VLOOKUP(C29,'Meal Library'!$A$2:$I$237,9,FALSE())</f>
        <v>6 oz Sousvide Chicken Breast + 6 oz White Rice + 6 oz Broccoli + 2 tbsp Ginger Scallion Sauce. Verified via Add-to-Cart gate.</v>
      </c>
      <c r="F29" s="6" t="n">
        <f aca="false">VLOOKUP(C29,'Meal Library'!$A$2:$I$237,4,FALSE())</f>
        <v>790</v>
      </c>
      <c r="G29" s="6" t="n">
        <f aca="false">VLOOKUP(C29,'Meal Library'!$A$2:$I$237,5,FALSE())</f>
        <v>61</v>
      </c>
      <c r="H29" s="6" t="n">
        <f aca="false">VLOOKUP(C29,'Meal Library'!$A$2:$I$237,6,FALSE())</f>
        <v>61</v>
      </c>
      <c r="I29" s="6" t="n">
        <f aca="false">VLOOKUP(C29,'Meal Library'!$A$2:$I$237,7,FALSE())</f>
        <v>34</v>
      </c>
    </row>
    <row r="30" customFormat="false" ht="15" hidden="false" customHeight="false" outlineLevel="0" collapsed="false">
      <c r="A30" s="7"/>
      <c r="B30" s="7" t="s">
        <v>783</v>
      </c>
      <c r="C30" s="6" t="n">
        <v>89</v>
      </c>
      <c r="D30" s="7" t="str">
        <f aca="false">VLOOKUP(C30,'Meal Library'!$A$2:$I$237,2,FALSE())</f>
        <v>Chicken Salad Sandwich</v>
      </c>
      <c r="E30" s="7" t="str">
        <f aca="false">VLOOKUP(C30,'Meal Library'!$A$2:$I$237,9,FALSE())</f>
        <v>Chicken Salad Sandwich (single-option dish)</v>
      </c>
      <c r="F30" s="6" t="n">
        <f aca="false">VLOOKUP(C30,'Meal Library'!$A$2:$I$237,4,FALSE())</f>
        <v>590</v>
      </c>
      <c r="G30" s="6" t="n">
        <f aca="false">VLOOKUP(C30,'Meal Library'!$A$2:$I$237,5,FALSE())</f>
        <v>47</v>
      </c>
      <c r="H30" s="6" t="n">
        <f aca="false">VLOOKUP(C30,'Meal Library'!$A$2:$I$237,6,FALSE())</f>
        <v>74</v>
      </c>
      <c r="I30" s="6" t="n">
        <f aca="false">VLOOKUP(C30,'Meal Library'!$A$2:$I$237,7,FALSE())</f>
        <v>15</v>
      </c>
    </row>
    <row r="31" customFormat="false" ht="23.85" hidden="false" customHeight="false" outlineLevel="0" collapsed="false">
      <c r="A31" s="7"/>
      <c r="B31" s="7" t="s">
        <v>784</v>
      </c>
      <c r="C31" s="6" t="n">
        <v>232</v>
      </c>
      <c r="D31" s="7" t="str">
        <f aca="false">VLOOKUP(C31,'Meal Library'!$A$2:$I$237,2,FALSE())</f>
        <v>Orange (1 cup)</v>
      </c>
      <c r="E31" s="7" t="str">
        <f aca="false">VLOOKUP(C31,'Meal Library'!$A$2:$I$237,9,FALSE())</f>
        <v>1 Cup Orange segments from the Fruits menu. Verified via Add-to-Cart gate at localfoodz.co/menu/fruits.</v>
      </c>
      <c r="F31" s="6" t="n">
        <f aca="false">VLOOKUP(C31,'Meal Library'!$A$2:$I$237,4,FALSE())</f>
        <v>70</v>
      </c>
      <c r="G31" s="6" t="n">
        <f aca="false">VLOOKUP(C31,'Meal Library'!$A$2:$I$237,5,FALSE())</f>
        <v>1</v>
      </c>
      <c r="H31" s="6" t="n">
        <f aca="false">VLOOKUP(C31,'Meal Library'!$A$2:$I$237,6,FALSE())</f>
        <v>17</v>
      </c>
      <c r="I31" s="6" t="n">
        <f aca="false">VLOOKUP(C31,'Meal Library'!$A$2:$I$237,7,FALSE())</f>
        <v>0</v>
      </c>
    </row>
    <row r="32" customFormat="false" ht="23.85" hidden="false" customHeight="false" outlineLevel="0" collapsed="false">
      <c r="A32" s="7"/>
      <c r="B32" s="7" t="s">
        <v>785</v>
      </c>
      <c r="C32" s="6" t="n">
        <v>8010</v>
      </c>
      <c r="D32" s="7" t="str">
        <f aca="false">VLOOKUP(C32,'Meal Library'!$A$2:$I$237,2,FALSE())</f>
        <v>Custom LF Combo: 4 oz Teriyaki Chicken Thigh + 4 oz White Rice</v>
      </c>
      <c r="E32" s="7" t="str">
        <f aca="false">VLOOKUP(C32,'Meal Library'!$A$2:$I$237,9,FALSE())</f>
        <v>4 oz Teriyaki Chicken Thigh + 4 oz White Rice  (build via Customized Meals on localfoodz.co)</v>
      </c>
      <c r="F32" s="6" t="n">
        <f aca="false">VLOOKUP(C32,'Meal Library'!$A$2:$I$237,4,FALSE())</f>
        <v>320</v>
      </c>
      <c r="G32" s="6" t="n">
        <f aca="false">VLOOKUP(C32,'Meal Library'!$A$2:$I$237,5,FALSE())</f>
        <v>26</v>
      </c>
      <c r="H32" s="6" t="n">
        <f aca="false">VLOOKUP(C32,'Meal Library'!$A$2:$I$237,6,FALSE())</f>
        <v>40</v>
      </c>
      <c r="I32" s="6" t="n">
        <f aca="false">VLOOKUP(C32,'Meal Library'!$A$2:$I$237,7,FALSE())</f>
        <v>4.5</v>
      </c>
    </row>
    <row r="33" customFormat="false" ht="15" hidden="false" customHeight="false" outlineLevel="0" collapsed="false">
      <c r="A33" s="10" t="s">
        <v>793</v>
      </c>
      <c r="B33" s="10" t="s">
        <v>813</v>
      </c>
      <c r="C33" s="10"/>
      <c r="D33" s="10"/>
      <c r="E33" s="10"/>
      <c r="F33" s="10" t="n">
        <f aca="false">SUM(F28:F32)</f>
        <v>2660</v>
      </c>
      <c r="G33" s="10" t="n">
        <f aca="false">SUM(G28:G32)</f>
        <v>207</v>
      </c>
      <c r="H33" s="10" t="n">
        <f aca="false">SUM(H28:H32)</f>
        <v>263</v>
      </c>
      <c r="I33" s="10" t="n">
        <f aca="false">SUM(I28:I32)</f>
        <v>92.5</v>
      </c>
    </row>
    <row r="35" customFormat="false" ht="23.85" hidden="false" customHeight="false" outlineLevel="0" collapsed="false">
      <c r="A35" s="7" t="s">
        <v>794</v>
      </c>
      <c r="B35" s="7" t="s">
        <v>781</v>
      </c>
      <c r="C35" s="6" t="n">
        <v>22</v>
      </c>
      <c r="D35" s="7" t="str">
        <f aca="false">VLOOKUP(C35,'Meal Library'!$A$2:$I$237,2,FALSE())</f>
        <v>Mongolian Beef</v>
      </c>
      <c r="E35" s="7" t="str">
        <f aca="false">VLOOKUP(C35,'Meal Library'!$A$2:$I$237,9,FALSE())</f>
        <v>6 oz Mongolian Beef + 6 oz White Rice (rice sold by oz). Verified via Add-to-Cart gate.</v>
      </c>
      <c r="F35" s="6" t="n">
        <f aca="false">VLOOKUP(C35,'Meal Library'!$A$2:$I$237,4,FALSE())</f>
        <v>720</v>
      </c>
      <c r="G35" s="6" t="n">
        <f aca="false">VLOOKUP(C35,'Meal Library'!$A$2:$I$237,5,FALSE())</f>
        <v>53</v>
      </c>
      <c r="H35" s="6" t="n">
        <f aca="false">VLOOKUP(C35,'Meal Library'!$A$2:$I$237,6,FALSE())</f>
        <v>65</v>
      </c>
      <c r="I35" s="6" t="n">
        <f aca="false">VLOOKUP(C35,'Meal Library'!$A$2:$I$237,7,FALSE())</f>
        <v>26</v>
      </c>
    </row>
    <row r="36" customFormat="false" ht="23.85" hidden="false" customHeight="false" outlineLevel="0" collapsed="false">
      <c r="A36" s="7"/>
      <c r="B36" s="7" t="s">
        <v>782</v>
      </c>
      <c r="C36" s="6" t="n">
        <v>82</v>
      </c>
      <c r="D36" s="7" t="str">
        <f aca="false">VLOOKUP(C36,'Meal Library'!$A$2:$I$237,2,FALSE())</f>
        <v>Mediterranean Pesto Pasta Salad</v>
      </c>
      <c r="E36" s="7" t="str">
        <f aca="false">VLOOKUP(C36,'Meal Library'!$A$2:$I$237,9,FALSE())</f>
        <v>6 oz Sous vide Chicken Breast + Mediterranean Pesto Pasta. Verified via Add-to-Cart gate.</v>
      </c>
      <c r="F36" s="6" t="n">
        <f aca="false">VLOOKUP(C36,'Meal Library'!$A$2:$I$237,4,FALSE())</f>
        <v>890</v>
      </c>
      <c r="G36" s="6" t="n">
        <f aca="false">VLOOKUP(C36,'Meal Library'!$A$2:$I$237,5,FALSE())</f>
        <v>72</v>
      </c>
      <c r="H36" s="6" t="n">
        <f aca="false">VLOOKUP(C36,'Meal Library'!$A$2:$I$237,6,FALSE())</f>
        <v>71</v>
      </c>
      <c r="I36" s="6" t="n">
        <f aca="false">VLOOKUP(C36,'Meal Library'!$A$2:$I$237,7,FALSE())</f>
        <v>39</v>
      </c>
    </row>
    <row r="37" customFormat="false" ht="35.05" hidden="false" customHeight="false" outlineLevel="0" collapsed="false">
      <c r="A37" s="7"/>
      <c r="B37" s="7" t="s">
        <v>783</v>
      </c>
      <c r="C37" s="6" t="n">
        <v>107</v>
      </c>
      <c r="D37" s="7" t="str">
        <f aca="false">VLOOKUP(C37,'Meal Library'!$A$2:$I$237,2,FALSE())</f>
        <v>Teriyaki Bowl</v>
      </c>
      <c r="E37" s="7" t="str">
        <f aca="false">VLOOKUP(C37,'Meal Library'!$A$2:$I$237,9,FALSE())</f>
        <v>6 oz Chicken Teriyaki + 6 oz Brown Rice + 6 oz Roasted Veg Medley + 2 tbsp Garlic Ginger Glaze. Verified via Add-to-Cart gate.</v>
      </c>
      <c r="F37" s="6" t="n">
        <f aca="false">VLOOKUP(C37,'Meal Library'!$A$2:$I$237,4,FALSE())</f>
        <v>650</v>
      </c>
      <c r="G37" s="6" t="n">
        <f aca="false">VLOOKUP(C37,'Meal Library'!$A$2:$I$237,5,FALSE())</f>
        <v>45</v>
      </c>
      <c r="H37" s="6" t="n">
        <f aca="false">VLOOKUP(C37,'Meal Library'!$A$2:$I$237,6,FALSE())</f>
        <v>79</v>
      </c>
      <c r="I37" s="6" t="n">
        <f aca="false">VLOOKUP(C37,'Meal Library'!$A$2:$I$237,7,FALSE())</f>
        <v>20</v>
      </c>
    </row>
    <row r="38" customFormat="false" ht="15" hidden="false" customHeight="false" outlineLevel="0" collapsed="false">
      <c r="A38" s="7"/>
      <c r="B38" s="7" t="s">
        <v>784</v>
      </c>
      <c r="C38" s="6" t="n">
        <v>603</v>
      </c>
      <c r="D38" s="7" t="str">
        <f aca="false">VLOOKUP(C38,'Meal Library'!$A$2:$I$237,2,FALSE())</f>
        <v>CM Teriyaki Chicken Thigh (4oz)</v>
      </c>
      <c r="E38" s="7" t="str">
        <f aca="false">VLOOKUP(C38,'Meal Library'!$A$2:$I$237,9,FALSE())</f>
        <v>4 oz Teriyaki Chicken Thigh from Customized Meals</v>
      </c>
      <c r="F38" s="6" t="n">
        <f aca="false">VLOOKUP(C38,'Meal Library'!$A$2:$I$237,4,FALSE())</f>
        <v>170</v>
      </c>
      <c r="G38" s="6" t="n">
        <f aca="false">VLOOKUP(C38,'Meal Library'!$A$2:$I$237,5,FALSE())</f>
        <v>23</v>
      </c>
      <c r="H38" s="6" t="n">
        <f aca="false">VLOOKUP(C38,'Meal Library'!$A$2:$I$237,6,FALSE())</f>
        <v>8</v>
      </c>
      <c r="I38" s="6" t="n">
        <f aca="false">VLOOKUP(C38,'Meal Library'!$A$2:$I$237,7,FALSE())</f>
        <v>4.5</v>
      </c>
    </row>
    <row r="39" customFormat="false" ht="23.85" hidden="false" customHeight="false" outlineLevel="0" collapsed="false">
      <c r="A39" s="7"/>
      <c r="B39" s="7" t="s">
        <v>785</v>
      </c>
      <c r="C39" s="6" t="n">
        <v>232</v>
      </c>
      <c r="D39" s="7" t="str">
        <f aca="false">VLOOKUP(C39,'Meal Library'!$A$2:$I$237,2,FALSE())</f>
        <v>Orange (1 cup)</v>
      </c>
      <c r="E39" s="7" t="str">
        <f aca="false">VLOOKUP(C39,'Meal Library'!$A$2:$I$237,9,FALSE())</f>
        <v>1 Cup Orange segments from the Fruits menu. Verified via Add-to-Cart gate at localfoodz.co/menu/fruits.</v>
      </c>
      <c r="F39" s="6" t="n">
        <f aca="false">VLOOKUP(C39,'Meal Library'!$A$2:$I$237,4,FALSE())</f>
        <v>70</v>
      </c>
      <c r="G39" s="6" t="n">
        <f aca="false">VLOOKUP(C39,'Meal Library'!$A$2:$I$237,5,FALSE())</f>
        <v>1</v>
      </c>
      <c r="H39" s="6" t="n">
        <f aca="false">VLOOKUP(C39,'Meal Library'!$A$2:$I$237,6,FALSE())</f>
        <v>17</v>
      </c>
      <c r="I39" s="6" t="n">
        <f aca="false">VLOOKUP(C39,'Meal Library'!$A$2:$I$237,7,FALSE())</f>
        <v>0</v>
      </c>
    </row>
    <row r="40" customFormat="false" ht="15" hidden="false" customHeight="false" outlineLevel="0" collapsed="false">
      <c r="A40" s="7"/>
      <c r="B40" s="7" t="s">
        <v>786</v>
      </c>
      <c r="C40" s="6" t="n">
        <v>97</v>
      </c>
      <c r="D40" s="7" t="str">
        <f aca="false">VLOOKUP(C40,'Meal Library'!$A$2:$I$237,2,FALSE())</f>
        <v>Veg Fritter (2)</v>
      </c>
      <c r="E40" s="7" t="str">
        <f aca="false">VLOOKUP(C40,'Meal Library'!$A$2:$I$237,9,FALSE())</f>
        <v>2 fritters, no sauce. Verified via Add-to-Cart gate.</v>
      </c>
      <c r="F40" s="6" t="n">
        <f aca="false">VLOOKUP(C40,'Meal Library'!$A$2:$I$237,4,FALSE())</f>
        <v>130</v>
      </c>
      <c r="G40" s="6" t="n">
        <f aca="false">VLOOKUP(C40,'Meal Library'!$A$2:$I$237,5,FALSE())</f>
        <v>3</v>
      </c>
      <c r="H40" s="6" t="n">
        <f aca="false">VLOOKUP(C40,'Meal Library'!$A$2:$I$237,6,FALSE())</f>
        <v>30</v>
      </c>
      <c r="I40" s="6" t="n">
        <f aca="false">VLOOKUP(C40,'Meal Library'!$A$2:$I$237,7,FALSE())</f>
        <v>0</v>
      </c>
    </row>
    <row r="41" customFormat="false" ht="15" hidden="false" customHeight="false" outlineLevel="0" collapsed="false">
      <c r="A41" s="10" t="s">
        <v>794</v>
      </c>
      <c r="B41" s="10" t="s">
        <v>813</v>
      </c>
      <c r="C41" s="10"/>
      <c r="D41" s="10"/>
      <c r="E41" s="10"/>
      <c r="F41" s="10" t="n">
        <f aca="false">SUM(F35:F40)</f>
        <v>2630</v>
      </c>
      <c r="G41" s="10" t="n">
        <f aca="false">SUM(G35:G40)</f>
        <v>197</v>
      </c>
      <c r="H41" s="10" t="n">
        <f aca="false">SUM(H35:H40)</f>
        <v>270</v>
      </c>
      <c r="I41" s="10" t="n">
        <f aca="false">SUM(I35:I40)</f>
        <v>89.5</v>
      </c>
    </row>
    <row r="43" customFormat="false" ht="23.85" hidden="false" customHeight="false" outlineLevel="0" collapsed="false">
      <c r="A43" s="7" t="s">
        <v>795</v>
      </c>
      <c r="B43" s="7" t="s">
        <v>781</v>
      </c>
      <c r="C43" s="6" t="n">
        <v>308</v>
      </c>
      <c r="D43" s="7" t="str">
        <f aca="false">VLOOKUP(C43,'Meal Library'!$A$2:$I$237,2,FALSE())</f>
        <v>BYO: Ground Bison + Quinoa + Garlic Baked Mushrooms</v>
      </c>
      <c r="E43" s="7" t="str">
        <f aca="false">VLOOKUP(C43,'Meal Library'!$A$2:$I$237,9,FALSE())</f>
        <v>6 oz Ground Bison + 1 cup Quinoa + 4 oz Garlic Baked Mushrooms</v>
      </c>
      <c r="F43" s="6" t="n">
        <f aca="false">VLOOKUP(C43,'Meal Library'!$A$2:$I$237,4,FALSE())</f>
        <v>795</v>
      </c>
      <c r="G43" s="6" t="n">
        <f aca="false">VLOOKUP(C43,'Meal Library'!$A$2:$I$237,5,FALSE())</f>
        <v>64</v>
      </c>
      <c r="H43" s="6" t="n">
        <f aca="false">VLOOKUP(C43,'Meal Library'!$A$2:$I$237,6,FALSE())</f>
        <v>41</v>
      </c>
      <c r="I43" s="6" t="n">
        <f aca="false">VLOOKUP(C43,'Meal Library'!$A$2:$I$237,7,FALSE())</f>
        <v>42</v>
      </c>
    </row>
    <row r="44" customFormat="false" ht="23.85" hidden="false" customHeight="false" outlineLevel="0" collapsed="false">
      <c r="A44" s="7"/>
      <c r="B44" s="7" t="s">
        <v>782</v>
      </c>
      <c r="C44" s="6" t="n">
        <v>22</v>
      </c>
      <c r="D44" s="7" t="str">
        <f aca="false">VLOOKUP(C44,'Meal Library'!$A$2:$I$237,2,FALSE())</f>
        <v>Mongolian Beef</v>
      </c>
      <c r="E44" s="7" t="str">
        <f aca="false">VLOOKUP(C44,'Meal Library'!$A$2:$I$237,9,FALSE())</f>
        <v>6 oz Mongolian Beef + 6 oz White Rice (rice sold by oz). Verified via Add-to-Cart gate.</v>
      </c>
      <c r="F44" s="6" t="n">
        <f aca="false">VLOOKUP(C44,'Meal Library'!$A$2:$I$237,4,FALSE())</f>
        <v>720</v>
      </c>
      <c r="G44" s="6" t="n">
        <f aca="false">VLOOKUP(C44,'Meal Library'!$A$2:$I$237,5,FALSE())</f>
        <v>53</v>
      </c>
      <c r="H44" s="6" t="n">
        <f aca="false">VLOOKUP(C44,'Meal Library'!$A$2:$I$237,6,FALSE())</f>
        <v>65</v>
      </c>
      <c r="I44" s="6" t="n">
        <f aca="false">VLOOKUP(C44,'Meal Library'!$A$2:$I$237,7,FALSE())</f>
        <v>26</v>
      </c>
    </row>
    <row r="45" customFormat="false" ht="23.85" hidden="false" customHeight="false" outlineLevel="0" collapsed="false">
      <c r="A45" s="7"/>
      <c r="B45" s="7" t="s">
        <v>783</v>
      </c>
      <c r="C45" s="6" t="n">
        <v>124</v>
      </c>
      <c r="D45" s="7" t="str">
        <f aca="false">VLOOKUP(C45,'Meal Library'!$A$2:$I$237,2,FALSE())</f>
        <v>Vegan Meatballs w/ Pasta Marinara</v>
      </c>
      <c r="E45" s="7" t="str">
        <f aca="false">VLOOKUP(C45,'Meal Library'!$A$2:$I$237,9,FALSE())</f>
        <v>6 Vegan Meatballs + 6 oz Whole Wheat Penne + 1 cup Marinara + .25 oz Parmesan. Verified via Add-to-Cart gate.</v>
      </c>
      <c r="F45" s="6" t="n">
        <f aca="false">VLOOKUP(C45,'Meal Library'!$A$2:$I$237,4,FALSE())</f>
        <v>650</v>
      </c>
      <c r="G45" s="6" t="n">
        <f aca="false">VLOOKUP(C45,'Meal Library'!$A$2:$I$237,5,FALSE())</f>
        <v>39</v>
      </c>
      <c r="H45" s="6" t="n">
        <f aca="false">VLOOKUP(C45,'Meal Library'!$A$2:$I$237,6,FALSE())</f>
        <v>77</v>
      </c>
      <c r="I45" s="6" t="n">
        <f aca="false">VLOOKUP(C45,'Meal Library'!$A$2:$I$237,7,FALSE())</f>
        <v>24</v>
      </c>
    </row>
    <row r="46" customFormat="false" ht="15" hidden="false" customHeight="false" outlineLevel="0" collapsed="false">
      <c r="A46" s="7"/>
      <c r="B46" s="7" t="s">
        <v>784</v>
      </c>
      <c r="C46" s="6" t="n">
        <v>606</v>
      </c>
      <c r="D46" s="7" t="str">
        <f aca="false">VLOOKUP(C46,'Meal Library'!$A$2:$I$237,2,FALSE())</f>
        <v>CM Sousvide Chicken Breast (4oz)</v>
      </c>
      <c r="E46" s="7" t="str">
        <f aca="false">VLOOKUP(C46,'Meal Library'!$A$2:$I$237,9,FALSE())</f>
        <v>4 oz Sousvide Chicken Breast from Customized Meals</v>
      </c>
      <c r="F46" s="6" t="n">
        <f aca="false">VLOOKUP(C46,'Meal Library'!$A$2:$I$237,4,FALSE())</f>
        <v>170</v>
      </c>
      <c r="G46" s="6" t="n">
        <f aca="false">VLOOKUP(C46,'Meal Library'!$A$2:$I$237,5,FALSE())</f>
        <v>35</v>
      </c>
      <c r="H46" s="6" t="n">
        <f aca="false">VLOOKUP(C46,'Meal Library'!$A$2:$I$237,6,FALSE())</f>
        <v>1</v>
      </c>
      <c r="I46" s="6" t="n">
        <f aca="false">VLOOKUP(C46,'Meal Library'!$A$2:$I$237,7,FALSE())</f>
        <v>3.5</v>
      </c>
    </row>
    <row r="47" customFormat="false" ht="15" hidden="false" customHeight="false" outlineLevel="0" collapsed="false">
      <c r="A47" s="7"/>
      <c r="B47" s="7" t="s">
        <v>785</v>
      </c>
      <c r="C47" s="6" t="n">
        <v>627</v>
      </c>
      <c r="D47" s="7" t="str">
        <f aca="false">VLOOKUP(C47,'Meal Library'!$A$2:$I$237,2,FALSE())</f>
        <v>CM Chickpea Salad protein (1 cup)</v>
      </c>
      <c r="E47" s="7" t="str">
        <f aca="false">VLOOKUP(C47,'Meal Library'!$A$2:$I$237,9,FALSE())</f>
        <v>1 cup Chickpea Salad as protein from Customized Meals</v>
      </c>
      <c r="F47" s="6" t="n">
        <f aca="false">VLOOKUP(C47,'Meal Library'!$A$2:$I$237,4,FALSE())</f>
        <v>250</v>
      </c>
      <c r="G47" s="6" t="n">
        <f aca="false">VLOOKUP(C47,'Meal Library'!$A$2:$I$237,5,FALSE())</f>
        <v>12</v>
      </c>
      <c r="H47" s="6" t="n">
        <f aca="false">VLOOKUP(C47,'Meal Library'!$A$2:$I$237,6,FALSE())</f>
        <v>41</v>
      </c>
      <c r="I47" s="6" t="n">
        <f aca="false">VLOOKUP(C47,'Meal Library'!$A$2:$I$237,7,FALSE())</f>
        <v>5</v>
      </c>
    </row>
    <row r="48" customFormat="false" ht="23.85" hidden="false" customHeight="false" outlineLevel="0" collapsed="false">
      <c r="A48" s="7"/>
      <c r="B48" s="7" t="s">
        <v>786</v>
      </c>
      <c r="C48" s="6" t="n">
        <v>232</v>
      </c>
      <c r="D48" s="7" t="str">
        <f aca="false">VLOOKUP(C48,'Meal Library'!$A$2:$I$237,2,FALSE())</f>
        <v>Orange (1 cup)</v>
      </c>
      <c r="E48" s="7" t="str">
        <f aca="false">VLOOKUP(C48,'Meal Library'!$A$2:$I$237,9,FALSE())</f>
        <v>1 Cup Orange segments from the Fruits menu. Verified via Add-to-Cart gate at localfoodz.co/menu/fruits.</v>
      </c>
      <c r="F48" s="6" t="n">
        <f aca="false">VLOOKUP(C48,'Meal Library'!$A$2:$I$237,4,FALSE())</f>
        <v>70</v>
      </c>
      <c r="G48" s="6" t="n">
        <f aca="false">VLOOKUP(C48,'Meal Library'!$A$2:$I$237,5,FALSE())</f>
        <v>1</v>
      </c>
      <c r="H48" s="6" t="n">
        <f aca="false">VLOOKUP(C48,'Meal Library'!$A$2:$I$237,6,FALSE())</f>
        <v>17</v>
      </c>
      <c r="I48" s="6" t="n">
        <f aca="false">VLOOKUP(C48,'Meal Library'!$A$2:$I$237,7,FALSE())</f>
        <v>0</v>
      </c>
    </row>
    <row r="49" customFormat="false" ht="15" hidden="false" customHeight="false" outlineLevel="0" collapsed="false">
      <c r="A49" s="10" t="s">
        <v>795</v>
      </c>
      <c r="B49" s="10" t="s">
        <v>813</v>
      </c>
      <c r="C49" s="10"/>
      <c r="D49" s="10"/>
      <c r="E49" s="10"/>
      <c r="F49" s="10" t="n">
        <f aca="false">SUM(F43:F48)</f>
        <v>2655</v>
      </c>
      <c r="G49" s="10" t="n">
        <f aca="false">SUM(G43:G48)</f>
        <v>204</v>
      </c>
      <c r="H49" s="10" t="n">
        <f aca="false">SUM(H43:H48)</f>
        <v>242</v>
      </c>
      <c r="I49" s="10" t="n">
        <f aca="false">SUM(I43:I48)</f>
        <v>100.5</v>
      </c>
    </row>
    <row r="51" customFormat="false" ht="35.05" hidden="false" customHeight="false" outlineLevel="0" collapsed="false">
      <c r="A51" s="7" t="s">
        <v>796</v>
      </c>
      <c r="B51" s="7" t="s">
        <v>781</v>
      </c>
      <c r="C51" s="6" t="n">
        <v>108</v>
      </c>
      <c r="D51" s="7" t="str">
        <f aca="false">VLOOKUP(C51,'Meal Library'!$A$2:$I$237,2,FALSE())</f>
        <v>Burger Bowl</v>
      </c>
      <c r="E51" s="7" t="str">
        <f aca="false">VLOOKUP(C51,'Meal Library'!$A$2:$I$237,9,FALSE())</f>
        <v>6 oz Ground Beef + 2 oz Lettuce + 6 oz Roasted Yams + 1 cup Pico de Gallo + .25 cup Cheesy Cream Sauce. Verified via Add-to-Cart gate.</v>
      </c>
      <c r="F51" s="6" t="n">
        <f aca="false">VLOOKUP(C51,'Meal Library'!$A$2:$I$237,4,FALSE())</f>
        <v>770</v>
      </c>
      <c r="G51" s="6" t="n">
        <f aca="false">VLOOKUP(C51,'Meal Library'!$A$2:$I$237,5,FALSE())</f>
        <v>44</v>
      </c>
      <c r="H51" s="6" t="n">
        <f aca="false">VLOOKUP(C51,'Meal Library'!$A$2:$I$237,6,FALSE())</f>
        <v>62</v>
      </c>
      <c r="I51" s="6" t="n">
        <f aca="false">VLOOKUP(C51,'Meal Library'!$A$2:$I$237,7,FALSE())</f>
        <v>37</v>
      </c>
    </row>
    <row r="52" customFormat="false" ht="35.05" hidden="false" customHeight="false" outlineLevel="0" collapsed="false">
      <c r="A52" s="7"/>
      <c r="B52" s="7" t="s">
        <v>782</v>
      </c>
      <c r="C52" s="6" t="n">
        <v>31</v>
      </c>
      <c r="D52" s="7" t="str">
        <f aca="false">VLOOKUP(C52,'Meal Library'!$A$2:$I$237,2,FALSE())</f>
        <v>Roasted Pork w/ Cauliflower Grits</v>
      </c>
      <c r="E52" s="7" t="str">
        <f aca="false">VLOOKUP(C52,'Meal Library'!$A$2:$I$237,9,FALSE())</f>
        <v>6 oz Roasted Pork Loin + 4 oz Lemon Pepper Broccoli &amp; Carrots + 1 cup Cauliflower Rice Grits + .5 oz Garlic Herb Butter. Verified via Add-to-Cart gate.</v>
      </c>
      <c r="F52" s="6" t="n">
        <f aca="false">VLOOKUP(C52,'Meal Library'!$A$2:$I$237,4,FALSE())</f>
        <v>750</v>
      </c>
      <c r="G52" s="6" t="n">
        <f aca="false">VLOOKUP(C52,'Meal Library'!$A$2:$I$237,5,FALSE())</f>
        <v>68</v>
      </c>
      <c r="H52" s="6" t="n">
        <f aca="false">VLOOKUP(C52,'Meal Library'!$A$2:$I$237,6,FALSE())</f>
        <v>37</v>
      </c>
      <c r="I52" s="6" t="n">
        <f aca="false">VLOOKUP(C52,'Meal Library'!$A$2:$I$237,7,FALSE())</f>
        <v>38</v>
      </c>
    </row>
    <row r="53" customFormat="false" ht="35.05" hidden="false" customHeight="false" outlineLevel="0" collapsed="false">
      <c r="A53" s="7"/>
      <c r="B53" s="7" t="s">
        <v>783</v>
      </c>
      <c r="C53" s="6" t="n">
        <v>24</v>
      </c>
      <c r="D53" s="7" t="str">
        <f aca="false">VLOOKUP(C53,'Meal Library'!$A$2:$I$237,2,FALSE())</f>
        <v>Greek Chicken Pasta</v>
      </c>
      <c r="E53" s="7" t="str">
        <f aca="false">VLOOKUP(C53,'Meal Library'!$A$2:$I$237,9,FALSE())</f>
        <v>4 oz Sous vide Chicken Breast + 6 oz Whole Wheat Penne + 6 oz Blanched Broccoli + 1 cup Creamy Cashew Sauce + 1 oz Feta. Verified via Add-to-Cart gate.</v>
      </c>
      <c r="F53" s="6" t="n">
        <f aca="false">VLOOKUP(C53,'Meal Library'!$A$2:$I$237,4,FALSE())</f>
        <v>570</v>
      </c>
      <c r="G53" s="6" t="n">
        <f aca="false">VLOOKUP(C53,'Meal Library'!$A$2:$I$237,5,FALSE())</f>
        <v>54</v>
      </c>
      <c r="H53" s="6" t="n">
        <f aca="false">VLOOKUP(C53,'Meal Library'!$A$2:$I$237,6,FALSE())</f>
        <v>65</v>
      </c>
      <c r="I53" s="6" t="n">
        <f aca="false">VLOOKUP(C53,'Meal Library'!$A$2:$I$237,7,FALSE())</f>
        <v>15</v>
      </c>
    </row>
    <row r="54" customFormat="false" ht="23.85" hidden="false" customHeight="false" outlineLevel="0" collapsed="false">
      <c r="A54" s="7"/>
      <c r="B54" s="7" t="s">
        <v>784</v>
      </c>
      <c r="C54" s="6" t="n">
        <v>231</v>
      </c>
      <c r="D54" s="7" t="str">
        <f aca="false">VLOOKUP(C54,'Meal Library'!$A$2:$I$237,2,FALSE())</f>
        <v>Apple (1 cup)</v>
      </c>
      <c r="E54" s="7" t="str">
        <f aca="false">VLOOKUP(C54,'Meal Library'!$A$2:$I$237,9,FALSE())</f>
        <v>1 Cup sliced Apple from the Fruits menu. Verified via Add-to-Cart gate at localfoodz.co/menu/fruits.</v>
      </c>
      <c r="F54" s="6" t="n">
        <f aca="false">VLOOKUP(C54,'Meal Library'!$A$2:$I$237,4,FALSE())</f>
        <v>90</v>
      </c>
      <c r="G54" s="6" t="n">
        <f aca="false">VLOOKUP(C54,'Meal Library'!$A$2:$I$237,5,FALSE())</f>
        <v>0</v>
      </c>
      <c r="H54" s="6" t="n">
        <f aca="false">VLOOKUP(C54,'Meal Library'!$A$2:$I$237,6,FALSE())</f>
        <v>25</v>
      </c>
      <c r="I54" s="6" t="n">
        <f aca="false">VLOOKUP(C54,'Meal Library'!$A$2:$I$237,7,FALSE())</f>
        <v>0</v>
      </c>
    </row>
    <row r="55" customFormat="false" ht="23.85" hidden="false" customHeight="false" outlineLevel="0" collapsed="false">
      <c r="A55" s="7"/>
      <c r="B55" s="7" t="s">
        <v>785</v>
      </c>
      <c r="C55" s="6" t="n">
        <v>8001</v>
      </c>
      <c r="D55" s="7" t="str">
        <f aca="false">VLOOKUP(C55,'Meal Library'!$A$2:$I$237,2,FALSE())</f>
        <v>Custom LF Combo: 4 oz Teriyaki Chicken Breast + 8 oz White Rice</v>
      </c>
      <c r="E55" s="7" t="str">
        <f aca="false">VLOOKUP(C55,'Meal Library'!$A$2:$I$237,9,FALSE())</f>
        <v>4 oz Teriyaki Chicken Breast + 8 oz White Rice  (build via Customized Meals on localfoodz.co)</v>
      </c>
      <c r="F55" s="6" t="n">
        <f aca="false">VLOOKUP(C55,'Meal Library'!$A$2:$I$237,4,FALSE())</f>
        <v>490</v>
      </c>
      <c r="G55" s="6" t="n">
        <f aca="false">VLOOKUP(C55,'Meal Library'!$A$2:$I$237,5,FALSE())</f>
        <v>41</v>
      </c>
      <c r="H55" s="6" t="n">
        <f aca="false">VLOOKUP(C55,'Meal Library'!$A$2:$I$237,6,FALSE())</f>
        <v>68</v>
      </c>
      <c r="I55" s="6" t="n">
        <f aca="false">VLOOKUP(C55,'Meal Library'!$A$2:$I$237,7,FALSE())</f>
        <v>3.5</v>
      </c>
    </row>
    <row r="56" customFormat="false" ht="15" hidden="false" customHeight="false" outlineLevel="0" collapsed="false">
      <c r="A56" s="10" t="s">
        <v>796</v>
      </c>
      <c r="B56" s="10" t="s">
        <v>813</v>
      </c>
      <c r="C56" s="10"/>
      <c r="D56" s="10"/>
      <c r="E56" s="10"/>
      <c r="F56" s="10" t="n">
        <f aca="false">SUM(F51:F55)</f>
        <v>2670</v>
      </c>
      <c r="G56" s="10" t="n">
        <f aca="false">SUM(G51:G55)</f>
        <v>207</v>
      </c>
      <c r="H56" s="10" t="n">
        <f aca="false">SUM(H51:H55)</f>
        <v>257</v>
      </c>
      <c r="I56" s="10" t="n">
        <f aca="false">SUM(I51:I55)</f>
        <v>93.5</v>
      </c>
    </row>
    <row r="58" customFormat="false" ht="15" hidden="false" customHeight="false" outlineLevel="0" collapsed="false">
      <c r="A58" s="11"/>
      <c r="B58" s="11" t="s">
        <v>797</v>
      </c>
      <c r="C58" s="11"/>
      <c r="D58" s="11"/>
      <c r="E58" s="11"/>
      <c r="F58" s="11" t="n">
        <f aca="false">AVERAGE(F11,F18,F26,F33,F41,F49,F56)</f>
        <v>2680.71428571429</v>
      </c>
      <c r="G58" s="11" t="n">
        <f aca="false">AVERAGE(G11,G18,G26,G33,G41,G49,G56)</f>
        <v>201.714285714286</v>
      </c>
      <c r="H58" s="11" t="n">
        <f aca="false">AVERAGE(H11,H18,H26,H33,H41,H49,H56)</f>
        <v>270</v>
      </c>
      <c r="I58" s="11" t="n">
        <f aca="false">AVERAGE(I11,I18,I26,I33,I41,I49,I56)</f>
        <v>93.3571428571429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6"/>
    <col collapsed="false" customWidth="true" hidden="false" outlineLevel="0" max="4" min="4" style="0" width="42"/>
    <col collapsed="false" customWidth="true" hidden="false" outlineLevel="0" max="5" min="5" style="0" width="48"/>
    <col collapsed="false" customWidth="true" hidden="false" outlineLevel="0" max="9" min="6" style="0" width="8"/>
  </cols>
  <sheetData>
    <row r="1" customFormat="false" ht="19.7" hidden="false" customHeight="false" outlineLevel="0" collapsed="false">
      <c r="A1" s="8" t="s">
        <v>814</v>
      </c>
      <c r="C1" s="9" t="s">
        <v>815</v>
      </c>
      <c r="F1" s="9" t="s">
        <v>816</v>
      </c>
    </row>
    <row r="4" customFormat="false" ht="15" hidden="false" customHeight="false" outlineLevel="0" collapsed="false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customFormat="false" ht="23.85" hidden="false" customHeight="false" outlineLevel="0" collapsed="false">
      <c r="A5" s="7" t="s">
        <v>780</v>
      </c>
      <c r="B5" s="7" t="s">
        <v>781</v>
      </c>
      <c r="C5" s="6" t="n">
        <v>33</v>
      </c>
      <c r="D5" s="7" t="str">
        <f aca="false">VLOOKUP(C5,'Meal Library'!$A$2:$I$237,2,FALSE())</f>
        <v>Chicken Quesadilla</v>
      </c>
      <c r="E5" s="7" t="str">
        <f aca="false">VLOOKUP(C5,'Meal Library'!$A$2:$I$237,9,FALSE())</f>
        <v>Chicken Quesadilla + 2 tbsp Sour Cream + 2 oz Guacamole. Verified via Add-to-Cart gate.</v>
      </c>
      <c r="F5" s="6" t="n">
        <f aca="false">VLOOKUP(C5,'Meal Library'!$A$2:$I$237,4,FALSE())</f>
        <v>890</v>
      </c>
      <c r="G5" s="6" t="n">
        <f aca="false">VLOOKUP(C5,'Meal Library'!$A$2:$I$237,5,FALSE())</f>
        <v>66</v>
      </c>
      <c r="H5" s="6" t="n">
        <f aca="false">VLOOKUP(C5,'Meal Library'!$A$2:$I$237,6,FALSE())</f>
        <v>76</v>
      </c>
      <c r="I5" s="6" t="n">
        <f aca="false">VLOOKUP(C5,'Meal Library'!$A$2:$I$237,7,FALSE())</f>
        <v>35</v>
      </c>
    </row>
    <row r="6" customFormat="false" ht="23.85" hidden="false" customHeight="false" outlineLevel="0" collapsed="false">
      <c r="A6" s="7"/>
      <c r="B6" s="7" t="s">
        <v>782</v>
      </c>
      <c r="C6" s="6" t="n">
        <v>82</v>
      </c>
      <c r="D6" s="7" t="str">
        <f aca="false">VLOOKUP(C6,'Meal Library'!$A$2:$I$237,2,FALSE())</f>
        <v>Mediterranean Pesto Pasta Salad</v>
      </c>
      <c r="E6" s="7" t="str">
        <f aca="false">VLOOKUP(C6,'Meal Library'!$A$2:$I$237,9,FALSE())</f>
        <v>6 oz Sous vide Chicken Breast + Mediterranean Pesto Pasta. Verified via Add-to-Cart gate.</v>
      </c>
      <c r="F6" s="6" t="n">
        <f aca="false">VLOOKUP(C6,'Meal Library'!$A$2:$I$237,4,FALSE())</f>
        <v>890</v>
      </c>
      <c r="G6" s="6" t="n">
        <f aca="false">VLOOKUP(C6,'Meal Library'!$A$2:$I$237,5,FALSE())</f>
        <v>72</v>
      </c>
      <c r="H6" s="6" t="n">
        <f aca="false">VLOOKUP(C6,'Meal Library'!$A$2:$I$237,6,FALSE())</f>
        <v>71</v>
      </c>
      <c r="I6" s="6" t="n">
        <f aca="false">VLOOKUP(C6,'Meal Library'!$A$2:$I$237,7,FALSE())</f>
        <v>39</v>
      </c>
    </row>
    <row r="7" customFormat="false" ht="15" hidden="false" customHeight="false" outlineLevel="0" collapsed="false">
      <c r="A7" s="7"/>
      <c r="B7" s="7" t="s">
        <v>783</v>
      </c>
      <c r="C7" s="6" t="n">
        <v>96</v>
      </c>
      <c r="D7" s="7" t="str">
        <f aca="false">VLOOKUP(C7,'Meal Library'!$A$2:$I$237,2,FALSE())</f>
        <v>Pumpkin Muffins (2)</v>
      </c>
      <c r="E7" s="7" t="str">
        <f aca="false">VLOOKUP(C7,'Meal Library'!$A$2:$I$237,9,FALSE())</f>
        <v>2 muffins (smallest serving). Verified via Add-to-Cart gate.</v>
      </c>
      <c r="F7" s="6" t="n">
        <f aca="false">VLOOKUP(C7,'Meal Library'!$A$2:$I$237,4,FALSE())</f>
        <v>140</v>
      </c>
      <c r="G7" s="6" t="n">
        <f aca="false">VLOOKUP(C7,'Meal Library'!$A$2:$I$237,5,FALSE())</f>
        <v>12</v>
      </c>
      <c r="H7" s="6" t="n">
        <f aca="false">VLOOKUP(C7,'Meal Library'!$A$2:$I$237,6,FALSE())</f>
        <v>44</v>
      </c>
      <c r="I7" s="6" t="n">
        <f aca="false">VLOOKUP(C7,'Meal Library'!$A$2:$I$237,7,FALSE())</f>
        <v>8</v>
      </c>
    </row>
    <row r="8" customFormat="false" ht="15" hidden="false" customHeight="false" outlineLevel="0" collapsed="false">
      <c r="A8" s="7"/>
      <c r="B8" s="7" t="s">
        <v>784</v>
      </c>
      <c r="C8" s="6" t="n">
        <v>95</v>
      </c>
      <c r="D8" s="7" t="str">
        <f aca="false">VLOOKUP(C8,'Meal Library'!$A$2:$I$237,2,FALSE())</f>
        <v>Edamame</v>
      </c>
      <c r="E8" s="7" t="str">
        <f aca="false">VLOOKUP(C8,'Meal Library'!$A$2:$I$237,9,FALSE())</f>
        <v>Edamame (single-option dish)</v>
      </c>
      <c r="F8" s="6" t="n">
        <f aca="false">VLOOKUP(C8,'Meal Library'!$A$2:$I$237,4,FALSE())</f>
        <v>190</v>
      </c>
      <c r="G8" s="6" t="n">
        <f aca="false">VLOOKUP(C8,'Meal Library'!$A$2:$I$237,5,FALSE())</f>
        <v>18</v>
      </c>
      <c r="H8" s="6" t="n">
        <f aca="false">VLOOKUP(C8,'Meal Library'!$A$2:$I$237,6,FALSE())</f>
        <v>14</v>
      </c>
      <c r="I8" s="6" t="n">
        <f aca="false">VLOOKUP(C8,'Meal Library'!$A$2:$I$237,7,FALSE())</f>
        <v>8</v>
      </c>
    </row>
    <row r="9" customFormat="false" ht="23.85" hidden="false" customHeight="false" outlineLevel="0" collapsed="false">
      <c r="A9" s="7"/>
      <c r="B9" s="7" t="s">
        <v>785</v>
      </c>
      <c r="C9" s="6" t="n">
        <v>230</v>
      </c>
      <c r="D9" s="7" t="str">
        <f aca="false">VLOOKUP(C9,'Meal Library'!$A$2:$I$237,2,FALSE())</f>
        <v>Banana (1 piece)</v>
      </c>
      <c r="E9" s="7" t="str">
        <f aca="false">VLOOKUP(C9,'Meal Library'!$A$2:$I$237,9,FALSE())</f>
        <v>1 Banana from the Fruits menu. Verified via Add-to-Cart gate at localfoodz.co/menu/fruits.</v>
      </c>
      <c r="F9" s="6" t="n">
        <f aca="false">VLOOKUP(C9,'Meal Library'!$A$2:$I$237,4,FALSE())</f>
        <v>110</v>
      </c>
      <c r="G9" s="6" t="n">
        <f aca="false">VLOOKUP(C9,'Meal Library'!$A$2:$I$237,5,FALSE())</f>
        <v>1</v>
      </c>
      <c r="H9" s="6" t="n">
        <f aca="false">VLOOKUP(C9,'Meal Library'!$A$2:$I$237,6,FALSE())</f>
        <v>27</v>
      </c>
      <c r="I9" s="6" t="n">
        <f aca="false">VLOOKUP(C9,'Meal Library'!$A$2:$I$237,7,FALSE())</f>
        <v>0</v>
      </c>
    </row>
    <row r="10" customFormat="false" ht="23.85" hidden="false" customHeight="false" outlineLevel="0" collapsed="false">
      <c r="A10" s="7"/>
      <c r="B10" s="7" t="s">
        <v>786</v>
      </c>
      <c r="C10" s="6" t="n">
        <v>8000</v>
      </c>
      <c r="D10" s="7" t="str">
        <f aca="false">VLOOKUP(C10,'Meal Library'!$A$2:$I$237,2,FALSE())</f>
        <v>Custom LF Combo: 8 oz White Rice</v>
      </c>
      <c r="E10" s="7" t="str">
        <f aca="false">VLOOKUP(C10,'Meal Library'!$A$2:$I$237,9,FALSE())</f>
        <v>8 oz White Rice  (build via Customized Meals on localfoodz.co)</v>
      </c>
      <c r="F10" s="6" t="n">
        <f aca="false">VLOOKUP(C10,'Meal Library'!$A$2:$I$237,4,FALSE())</f>
        <v>300</v>
      </c>
      <c r="G10" s="6" t="n">
        <f aca="false">VLOOKUP(C10,'Meal Library'!$A$2:$I$237,5,FALSE())</f>
        <v>6</v>
      </c>
      <c r="H10" s="6" t="n">
        <f aca="false">VLOOKUP(C10,'Meal Library'!$A$2:$I$237,6,FALSE())</f>
        <v>64</v>
      </c>
      <c r="I10" s="6" t="n">
        <f aca="false">VLOOKUP(C10,'Meal Library'!$A$2:$I$237,7,FALSE())</f>
        <v>0</v>
      </c>
    </row>
    <row r="11" customFormat="false" ht="23.85" hidden="false" customHeight="false" outlineLevel="0" collapsed="false">
      <c r="A11" s="7"/>
      <c r="B11" s="7" t="s">
        <v>787</v>
      </c>
      <c r="C11" s="6" t="n">
        <v>651</v>
      </c>
      <c r="D11" s="7" t="str">
        <f aca="false">VLOOKUP(C11,'Meal Library'!$A$2:$I$237,2,FALSE())</f>
        <v>CM White Rice (4oz)</v>
      </c>
      <c r="E11" s="7" t="str">
        <f aca="false">VLOOKUP(C11,'Meal Library'!$A$2:$I$237,9,FALSE())</f>
        <v>4 oz White Rice (Steamed Jasmine Rice) from Customized Meals</v>
      </c>
      <c r="F11" s="6" t="n">
        <f aca="false">VLOOKUP(C11,'Meal Library'!$A$2:$I$237,4,FALSE())</f>
        <v>150</v>
      </c>
      <c r="G11" s="6" t="n">
        <f aca="false">VLOOKUP(C11,'Meal Library'!$A$2:$I$237,5,FALSE())</f>
        <v>3</v>
      </c>
      <c r="H11" s="6" t="n">
        <f aca="false">VLOOKUP(C11,'Meal Library'!$A$2:$I$237,6,FALSE())</f>
        <v>32</v>
      </c>
      <c r="I11" s="6" t="n">
        <f aca="false">VLOOKUP(C11,'Meal Library'!$A$2:$I$237,7,FALSE())</f>
        <v>0</v>
      </c>
    </row>
    <row r="12" customFormat="false" ht="15" hidden="false" customHeight="false" outlineLevel="0" collapsed="false">
      <c r="A12" s="10" t="s">
        <v>780</v>
      </c>
      <c r="B12" s="10" t="s">
        <v>817</v>
      </c>
      <c r="C12" s="10"/>
      <c r="D12" s="10"/>
      <c r="E12" s="10"/>
      <c r="F12" s="10" t="n">
        <f aca="false">SUM(F5:F11)</f>
        <v>2670</v>
      </c>
      <c r="G12" s="10" t="n">
        <f aca="false">SUM(G5:G11)</f>
        <v>178</v>
      </c>
      <c r="H12" s="10" t="n">
        <f aca="false">SUM(H5:H11)</f>
        <v>328</v>
      </c>
      <c r="I12" s="10" t="n">
        <f aca="false">SUM(I5:I11)</f>
        <v>90</v>
      </c>
    </row>
    <row r="14" customFormat="false" ht="35.05" hidden="false" customHeight="false" outlineLevel="0" collapsed="false">
      <c r="A14" s="7" t="s">
        <v>790</v>
      </c>
      <c r="B14" s="7" t="s">
        <v>781</v>
      </c>
      <c r="C14" s="6" t="n">
        <v>108</v>
      </c>
      <c r="D14" s="7" t="str">
        <f aca="false">VLOOKUP(C14,'Meal Library'!$A$2:$I$237,2,FALSE())</f>
        <v>Burger Bowl</v>
      </c>
      <c r="E14" s="7" t="str">
        <f aca="false">VLOOKUP(C14,'Meal Library'!$A$2:$I$237,9,FALSE())</f>
        <v>6 oz Ground Beef + 2 oz Lettuce + 6 oz Roasted Yams + 1 cup Pico de Gallo + .25 cup Cheesy Cream Sauce. Verified via Add-to-Cart gate.</v>
      </c>
      <c r="F14" s="6" t="n">
        <f aca="false">VLOOKUP(C14,'Meal Library'!$A$2:$I$237,4,FALSE())</f>
        <v>770</v>
      </c>
      <c r="G14" s="6" t="n">
        <f aca="false">VLOOKUP(C14,'Meal Library'!$A$2:$I$237,5,FALSE())</f>
        <v>44</v>
      </c>
      <c r="H14" s="6" t="n">
        <f aca="false">VLOOKUP(C14,'Meal Library'!$A$2:$I$237,6,FALSE())</f>
        <v>62</v>
      </c>
      <c r="I14" s="6" t="n">
        <f aca="false">VLOOKUP(C14,'Meal Library'!$A$2:$I$237,7,FALSE())</f>
        <v>37</v>
      </c>
    </row>
    <row r="15" customFormat="false" ht="35.05" hidden="false" customHeight="false" outlineLevel="0" collapsed="false">
      <c r="A15" s="7"/>
      <c r="B15" s="7" t="s">
        <v>782</v>
      </c>
      <c r="C15" s="6" t="n">
        <v>41</v>
      </c>
      <c r="D15" s="7" t="str">
        <f aca="false">VLOOKUP(C15,'Meal Library'!$A$2:$I$237,2,FALSE())</f>
        <v>Chicken Tikka w/ Rice and Veg</v>
      </c>
      <c r="E15" s="7" t="str">
        <f aca="false">VLOOKUP(C15,'Meal Library'!$A$2:$I$237,9,FALSE())</f>
        <v>6 oz Chicken Tikka + 6 oz White Rice + 6 oz Fajita Veg Mix + 2 tbsp Cilantro Lime Sauce. Verified via Add-to-Cart gate.</v>
      </c>
      <c r="F15" s="6" t="n">
        <f aca="false">VLOOKUP(C15,'Meal Library'!$A$2:$I$237,4,FALSE())</f>
        <v>810</v>
      </c>
      <c r="G15" s="6" t="n">
        <f aca="false">VLOOKUP(C15,'Meal Library'!$A$2:$I$237,5,FALSE())</f>
        <v>63</v>
      </c>
      <c r="H15" s="6" t="n">
        <f aca="false">VLOOKUP(C15,'Meal Library'!$A$2:$I$237,6,FALSE())</f>
        <v>77</v>
      </c>
      <c r="I15" s="6" t="n">
        <f aca="false">VLOOKUP(C15,'Meal Library'!$A$2:$I$237,7,FALSE())</f>
        <v>29</v>
      </c>
    </row>
    <row r="16" customFormat="false" ht="15" hidden="false" customHeight="false" outlineLevel="0" collapsed="false">
      <c r="A16" s="7"/>
      <c r="B16" s="7" t="s">
        <v>783</v>
      </c>
      <c r="C16" s="6" t="n">
        <v>90</v>
      </c>
      <c r="D16" s="7" t="str">
        <f aca="false">VLOOKUP(C16,'Meal Library'!$A$2:$I$237,2,FALSE())</f>
        <v>The Cubano</v>
      </c>
      <c r="E16" s="7" t="str">
        <f aca="false">VLOOKUP(C16,'Meal Library'!$A$2:$I$237,9,FALSE())</f>
        <v>Cubano Sandwich (single-option dish)</v>
      </c>
      <c r="F16" s="6" t="n">
        <f aca="false">VLOOKUP(C16,'Meal Library'!$A$2:$I$237,4,FALSE())</f>
        <v>610</v>
      </c>
      <c r="G16" s="6" t="n">
        <f aca="false">VLOOKUP(C16,'Meal Library'!$A$2:$I$237,5,FALSE())</f>
        <v>49</v>
      </c>
      <c r="H16" s="6" t="n">
        <f aca="false">VLOOKUP(C16,'Meal Library'!$A$2:$I$237,6,FALSE())</f>
        <v>78</v>
      </c>
      <c r="I16" s="6" t="n">
        <f aca="false">VLOOKUP(C16,'Meal Library'!$A$2:$I$237,7,FALSE())</f>
        <v>14</v>
      </c>
    </row>
    <row r="17" customFormat="false" ht="23.85" hidden="false" customHeight="false" outlineLevel="0" collapsed="false">
      <c r="A17" s="7"/>
      <c r="B17" s="7" t="s">
        <v>784</v>
      </c>
      <c r="C17" s="6" t="n">
        <v>8026</v>
      </c>
      <c r="D17" s="7" t="str">
        <f aca="false">VLOOKUP(C17,'Meal Library'!$A$2:$I$237,2,FALSE())</f>
        <v>Custom LF Combo: 4 oz Smoked Paprika Chicken Breast + 4 oz Broccoli</v>
      </c>
      <c r="E17" s="7" t="str">
        <f aca="false">VLOOKUP(C17,'Meal Library'!$A$2:$I$237,9,FALSE())</f>
        <v>4 oz Smoked Paprika Chicken Breast + 4 oz Broccoli  (build via Customized Meals on localfoodz.co)</v>
      </c>
      <c r="F17" s="6" t="n">
        <f aca="false">VLOOKUP(C17,'Meal Library'!$A$2:$I$237,4,FALSE())</f>
        <v>210</v>
      </c>
      <c r="G17" s="6" t="n">
        <f aca="false">VLOOKUP(C17,'Meal Library'!$A$2:$I$237,5,FALSE())</f>
        <v>36</v>
      </c>
      <c r="H17" s="6" t="n">
        <f aca="false">VLOOKUP(C17,'Meal Library'!$A$2:$I$237,6,FALSE())</f>
        <v>10</v>
      </c>
      <c r="I17" s="6" t="n">
        <f aca="false">VLOOKUP(C17,'Meal Library'!$A$2:$I$237,7,FALSE())</f>
        <v>3.5</v>
      </c>
    </row>
    <row r="18" customFormat="false" ht="15" hidden="false" customHeight="false" outlineLevel="0" collapsed="false">
      <c r="A18" s="10" t="s">
        <v>790</v>
      </c>
      <c r="B18" s="10" t="s">
        <v>817</v>
      </c>
      <c r="C18" s="10"/>
      <c r="D18" s="10"/>
      <c r="E18" s="10"/>
      <c r="F18" s="10" t="n">
        <f aca="false">SUM(F14:F17)</f>
        <v>2400</v>
      </c>
      <c r="G18" s="10" t="n">
        <f aca="false">SUM(G14:G17)</f>
        <v>192</v>
      </c>
      <c r="H18" s="10" t="n">
        <f aca="false">SUM(H14:H17)</f>
        <v>227</v>
      </c>
      <c r="I18" s="10" t="n">
        <f aca="false">SUM(I14:I17)</f>
        <v>83.5</v>
      </c>
    </row>
    <row r="20" customFormat="false" ht="35.05" hidden="false" customHeight="false" outlineLevel="0" collapsed="false">
      <c r="A20" s="7" t="s">
        <v>791</v>
      </c>
      <c r="B20" s="7" t="s">
        <v>781</v>
      </c>
      <c r="C20" s="6" t="n">
        <v>41</v>
      </c>
      <c r="D20" s="7" t="str">
        <f aca="false">VLOOKUP(C20,'Meal Library'!$A$2:$I$237,2,FALSE())</f>
        <v>Chicken Tikka w/ Rice and Veg</v>
      </c>
      <c r="E20" s="7" t="str">
        <f aca="false">VLOOKUP(C20,'Meal Library'!$A$2:$I$237,9,FALSE())</f>
        <v>6 oz Chicken Tikka + 6 oz White Rice + 6 oz Fajita Veg Mix + 2 tbsp Cilantro Lime Sauce. Verified via Add-to-Cart gate.</v>
      </c>
      <c r="F20" s="6" t="n">
        <f aca="false">VLOOKUP(C20,'Meal Library'!$A$2:$I$237,4,FALSE())</f>
        <v>810</v>
      </c>
      <c r="G20" s="6" t="n">
        <f aca="false">VLOOKUP(C20,'Meal Library'!$A$2:$I$237,5,FALSE())</f>
        <v>63</v>
      </c>
      <c r="H20" s="6" t="n">
        <f aca="false">VLOOKUP(C20,'Meal Library'!$A$2:$I$237,6,FALSE())</f>
        <v>77</v>
      </c>
      <c r="I20" s="6" t="n">
        <f aca="false">VLOOKUP(C20,'Meal Library'!$A$2:$I$237,7,FALSE())</f>
        <v>29</v>
      </c>
    </row>
    <row r="21" customFormat="false" ht="23.85" hidden="false" customHeight="false" outlineLevel="0" collapsed="false">
      <c r="A21" s="7"/>
      <c r="B21" s="7" t="s">
        <v>782</v>
      </c>
      <c r="C21" s="6" t="n">
        <v>82</v>
      </c>
      <c r="D21" s="7" t="str">
        <f aca="false">VLOOKUP(C21,'Meal Library'!$A$2:$I$237,2,FALSE())</f>
        <v>Mediterranean Pesto Pasta Salad</v>
      </c>
      <c r="E21" s="7" t="str">
        <f aca="false">VLOOKUP(C21,'Meal Library'!$A$2:$I$237,9,FALSE())</f>
        <v>6 oz Sous vide Chicken Breast + Mediterranean Pesto Pasta. Verified via Add-to-Cart gate.</v>
      </c>
      <c r="F21" s="6" t="n">
        <f aca="false">VLOOKUP(C21,'Meal Library'!$A$2:$I$237,4,FALSE())</f>
        <v>890</v>
      </c>
      <c r="G21" s="6" t="n">
        <f aca="false">VLOOKUP(C21,'Meal Library'!$A$2:$I$237,5,FALSE())</f>
        <v>72</v>
      </c>
      <c r="H21" s="6" t="n">
        <f aca="false">VLOOKUP(C21,'Meal Library'!$A$2:$I$237,6,FALSE())</f>
        <v>71</v>
      </c>
      <c r="I21" s="6" t="n">
        <f aca="false">VLOOKUP(C21,'Meal Library'!$A$2:$I$237,7,FALSE())</f>
        <v>39</v>
      </c>
    </row>
    <row r="22" customFormat="false" ht="23.85" hidden="false" customHeight="false" outlineLevel="0" collapsed="false">
      <c r="A22" s="7"/>
      <c r="B22" s="7" t="s">
        <v>783</v>
      </c>
      <c r="C22" s="6" t="n">
        <v>230</v>
      </c>
      <c r="D22" s="7" t="str">
        <f aca="false">VLOOKUP(C22,'Meal Library'!$A$2:$I$237,2,FALSE())</f>
        <v>Banana (1 piece)</v>
      </c>
      <c r="E22" s="7" t="str">
        <f aca="false">VLOOKUP(C22,'Meal Library'!$A$2:$I$237,9,FALSE())</f>
        <v>1 Banana from the Fruits menu. Verified via Add-to-Cart gate at localfoodz.co/menu/fruits.</v>
      </c>
      <c r="F22" s="6" t="n">
        <f aca="false">VLOOKUP(C22,'Meal Library'!$A$2:$I$237,4,FALSE())</f>
        <v>110</v>
      </c>
      <c r="G22" s="6" t="n">
        <f aca="false">VLOOKUP(C22,'Meal Library'!$A$2:$I$237,5,FALSE())</f>
        <v>1</v>
      </c>
      <c r="H22" s="6" t="n">
        <f aca="false">VLOOKUP(C22,'Meal Library'!$A$2:$I$237,6,FALSE())</f>
        <v>27</v>
      </c>
      <c r="I22" s="6" t="n">
        <f aca="false">VLOOKUP(C22,'Meal Library'!$A$2:$I$237,7,FALSE())</f>
        <v>0</v>
      </c>
    </row>
    <row r="23" customFormat="false" ht="23.85" hidden="false" customHeight="false" outlineLevel="0" collapsed="false">
      <c r="A23" s="7"/>
      <c r="B23" s="7" t="s">
        <v>784</v>
      </c>
      <c r="C23" s="6" t="n">
        <v>232</v>
      </c>
      <c r="D23" s="7" t="str">
        <f aca="false">VLOOKUP(C23,'Meal Library'!$A$2:$I$237,2,FALSE())</f>
        <v>Orange (1 cup)</v>
      </c>
      <c r="E23" s="7" t="str">
        <f aca="false">VLOOKUP(C23,'Meal Library'!$A$2:$I$237,9,FALSE())</f>
        <v>1 Cup Orange segments from the Fruits menu. Verified via Add-to-Cart gate at localfoodz.co/menu/fruits.</v>
      </c>
      <c r="F23" s="6" t="n">
        <f aca="false">VLOOKUP(C23,'Meal Library'!$A$2:$I$237,4,FALSE())</f>
        <v>70</v>
      </c>
      <c r="G23" s="6" t="n">
        <f aca="false">VLOOKUP(C23,'Meal Library'!$A$2:$I$237,5,FALSE())</f>
        <v>1</v>
      </c>
      <c r="H23" s="6" t="n">
        <f aca="false">VLOOKUP(C23,'Meal Library'!$A$2:$I$237,6,FALSE())</f>
        <v>17</v>
      </c>
      <c r="I23" s="6" t="n">
        <f aca="false">VLOOKUP(C23,'Meal Library'!$A$2:$I$237,7,FALSE())</f>
        <v>0</v>
      </c>
    </row>
    <row r="24" customFormat="false" ht="15" hidden="false" customHeight="false" outlineLevel="0" collapsed="false">
      <c r="A24" s="7"/>
      <c r="B24" s="7" t="s">
        <v>785</v>
      </c>
      <c r="C24" s="6" t="n">
        <v>669</v>
      </c>
      <c r="D24" s="7" t="str">
        <f aca="false">VLOOKUP(C24,'Meal Library'!$A$2:$I$237,2,FALSE())</f>
        <v>CM Veg Fritter (1)</v>
      </c>
      <c r="E24" s="7" t="str">
        <f aca="false">VLOOKUP(C24,'Meal Library'!$A$2:$I$237,9,FALSE())</f>
        <v>1 Veg Fritter from Customized Meals</v>
      </c>
      <c r="F24" s="6" t="n">
        <f aca="false">VLOOKUP(C24,'Meal Library'!$A$2:$I$237,4,FALSE())</f>
        <v>70</v>
      </c>
      <c r="G24" s="6" t="n">
        <f aca="false">VLOOKUP(C24,'Meal Library'!$A$2:$I$237,5,FALSE())</f>
        <v>2</v>
      </c>
      <c r="H24" s="6" t="n">
        <f aca="false">VLOOKUP(C24,'Meal Library'!$A$2:$I$237,6,FALSE())</f>
        <v>15</v>
      </c>
      <c r="I24" s="6" t="n">
        <f aca="false">VLOOKUP(C24,'Meal Library'!$A$2:$I$237,7,FALSE())</f>
        <v>0</v>
      </c>
    </row>
    <row r="25" customFormat="false" ht="23.85" hidden="false" customHeight="false" outlineLevel="0" collapsed="false">
      <c r="A25" s="7"/>
      <c r="B25" s="7" t="s">
        <v>786</v>
      </c>
      <c r="C25" s="6" t="n">
        <v>8027</v>
      </c>
      <c r="D25" s="7" t="str">
        <f aca="false">VLOOKUP(C25,'Meal Library'!$A$2:$I$237,2,FALSE())</f>
        <v>Custom LF Combo: 4 oz Teriyaki Chicken Breast + 4 oz White Rice</v>
      </c>
      <c r="E25" s="7" t="str">
        <f aca="false">VLOOKUP(C25,'Meal Library'!$A$2:$I$237,9,FALSE())</f>
        <v>4 oz Teriyaki Chicken Breast + 4 oz White Rice  (build via Customized Meals on localfoodz.co)</v>
      </c>
      <c r="F25" s="6" t="n">
        <f aca="false">VLOOKUP(C25,'Meal Library'!$A$2:$I$237,4,FALSE())</f>
        <v>340</v>
      </c>
      <c r="G25" s="6" t="n">
        <f aca="false">VLOOKUP(C25,'Meal Library'!$A$2:$I$237,5,FALSE())</f>
        <v>38</v>
      </c>
      <c r="H25" s="6" t="n">
        <f aca="false">VLOOKUP(C25,'Meal Library'!$A$2:$I$237,6,FALSE())</f>
        <v>36</v>
      </c>
      <c r="I25" s="6" t="n">
        <f aca="false">VLOOKUP(C25,'Meal Library'!$A$2:$I$237,7,FALSE())</f>
        <v>3.5</v>
      </c>
    </row>
    <row r="26" customFormat="false" ht="15" hidden="false" customHeight="false" outlineLevel="0" collapsed="false">
      <c r="A26" s="7"/>
      <c r="B26" s="7" t="s">
        <v>787</v>
      </c>
      <c r="C26" s="6" t="n">
        <v>620</v>
      </c>
      <c r="D26" s="7" t="str">
        <f aca="false">VLOOKUP(C26,'Meal Library'!$A$2:$I$237,2,FALSE())</f>
        <v>CM Garlic Shrimp (4oz)</v>
      </c>
      <c r="E26" s="7" t="str">
        <f aca="false">VLOOKUP(C26,'Meal Library'!$A$2:$I$237,9,FALSE())</f>
        <v>4 oz Garlic Shrimp from Customized Meals</v>
      </c>
      <c r="F26" s="6" t="n">
        <f aca="false">VLOOKUP(C26,'Meal Library'!$A$2:$I$237,4,FALSE())</f>
        <v>90</v>
      </c>
      <c r="G26" s="6" t="n">
        <f aca="false">VLOOKUP(C26,'Meal Library'!$A$2:$I$237,5,FALSE())</f>
        <v>16</v>
      </c>
      <c r="H26" s="6" t="n">
        <f aca="false">VLOOKUP(C26,'Meal Library'!$A$2:$I$237,6,FALSE())</f>
        <v>2</v>
      </c>
      <c r="I26" s="6" t="n">
        <f aca="false">VLOOKUP(C26,'Meal Library'!$A$2:$I$237,7,FALSE())</f>
        <v>1</v>
      </c>
    </row>
    <row r="27" customFormat="false" ht="15" hidden="false" customHeight="false" outlineLevel="0" collapsed="false">
      <c r="A27" s="10" t="s">
        <v>791</v>
      </c>
      <c r="B27" s="10" t="s">
        <v>817</v>
      </c>
      <c r="C27" s="10"/>
      <c r="D27" s="10"/>
      <c r="E27" s="10"/>
      <c r="F27" s="10" t="n">
        <f aca="false">SUM(F20:F26)</f>
        <v>2380</v>
      </c>
      <c r="G27" s="10" t="n">
        <f aca="false">SUM(G20:G26)</f>
        <v>193</v>
      </c>
      <c r="H27" s="10" t="n">
        <f aca="false">SUM(H20:H26)</f>
        <v>245</v>
      </c>
      <c r="I27" s="10" t="n">
        <f aca="false">SUM(I20:I26)</f>
        <v>72.5</v>
      </c>
    </row>
    <row r="29" customFormat="false" ht="23.85" hidden="false" customHeight="false" outlineLevel="0" collapsed="false">
      <c r="A29" s="7" t="s">
        <v>793</v>
      </c>
      <c r="B29" s="7" t="s">
        <v>781</v>
      </c>
      <c r="C29" s="6" t="n">
        <v>33</v>
      </c>
      <c r="D29" s="7" t="str">
        <f aca="false">VLOOKUP(C29,'Meal Library'!$A$2:$I$237,2,FALSE())</f>
        <v>Chicken Quesadilla</v>
      </c>
      <c r="E29" s="7" t="str">
        <f aca="false">VLOOKUP(C29,'Meal Library'!$A$2:$I$237,9,FALSE())</f>
        <v>Chicken Quesadilla + 2 tbsp Sour Cream + 2 oz Guacamole. Verified via Add-to-Cart gate.</v>
      </c>
      <c r="F29" s="6" t="n">
        <f aca="false">VLOOKUP(C29,'Meal Library'!$A$2:$I$237,4,FALSE())</f>
        <v>890</v>
      </c>
      <c r="G29" s="6" t="n">
        <f aca="false">VLOOKUP(C29,'Meal Library'!$A$2:$I$237,5,FALSE())</f>
        <v>66</v>
      </c>
      <c r="H29" s="6" t="n">
        <f aca="false">VLOOKUP(C29,'Meal Library'!$A$2:$I$237,6,FALSE())</f>
        <v>76</v>
      </c>
      <c r="I29" s="6" t="n">
        <f aca="false">VLOOKUP(C29,'Meal Library'!$A$2:$I$237,7,FALSE())</f>
        <v>35</v>
      </c>
    </row>
    <row r="30" customFormat="false" ht="23.85" hidden="false" customHeight="false" outlineLevel="0" collapsed="false">
      <c r="A30" s="7"/>
      <c r="B30" s="7" t="s">
        <v>782</v>
      </c>
      <c r="C30" s="6" t="n">
        <v>22</v>
      </c>
      <c r="D30" s="7" t="str">
        <f aca="false">VLOOKUP(C30,'Meal Library'!$A$2:$I$237,2,FALSE())</f>
        <v>Mongolian Beef</v>
      </c>
      <c r="E30" s="7" t="str">
        <f aca="false">VLOOKUP(C30,'Meal Library'!$A$2:$I$237,9,FALSE())</f>
        <v>6 oz Mongolian Beef + 6 oz White Rice (rice sold by oz). Verified via Add-to-Cart gate.</v>
      </c>
      <c r="F30" s="6" t="n">
        <f aca="false">VLOOKUP(C30,'Meal Library'!$A$2:$I$237,4,FALSE())</f>
        <v>720</v>
      </c>
      <c r="G30" s="6" t="n">
        <f aca="false">VLOOKUP(C30,'Meal Library'!$A$2:$I$237,5,FALSE())</f>
        <v>53</v>
      </c>
      <c r="H30" s="6" t="n">
        <f aca="false">VLOOKUP(C30,'Meal Library'!$A$2:$I$237,6,FALSE())</f>
        <v>65</v>
      </c>
      <c r="I30" s="6" t="n">
        <f aca="false">VLOOKUP(C30,'Meal Library'!$A$2:$I$237,7,FALSE())</f>
        <v>26</v>
      </c>
    </row>
    <row r="31" customFormat="false" ht="35.05" hidden="false" customHeight="false" outlineLevel="0" collapsed="false">
      <c r="A31" s="7"/>
      <c r="B31" s="7" t="s">
        <v>783</v>
      </c>
      <c r="C31" s="6" t="n">
        <v>78</v>
      </c>
      <c r="D31" s="7" t="str">
        <f aca="false">VLOOKUP(C31,'Meal Library'!$A$2:$I$237,2,FALSE())</f>
        <v>Oven-Baked Chicken Parmesan</v>
      </c>
      <c r="E31" s="7" t="str">
        <f aca="false">VLOOKUP(C31,'Meal Library'!$A$2:$I$237,9,FALSE())</f>
        <v>1 unit Chicken Parmesan + 3 oz Broccoli &amp; Carrots (no pasta — whole wheat breading on chicken). Verified via Add-to-Cart gate.</v>
      </c>
      <c r="F31" s="6" t="n">
        <f aca="false">VLOOKUP(C31,'Meal Library'!$A$2:$I$237,4,FALSE())</f>
        <v>780</v>
      </c>
      <c r="G31" s="6" t="n">
        <f aca="false">VLOOKUP(C31,'Meal Library'!$A$2:$I$237,5,FALSE())</f>
        <v>71</v>
      </c>
      <c r="H31" s="6" t="n">
        <f aca="false">VLOOKUP(C31,'Meal Library'!$A$2:$I$237,6,FALSE())</f>
        <v>64</v>
      </c>
      <c r="I31" s="6" t="n">
        <f aca="false">VLOOKUP(C31,'Meal Library'!$A$2:$I$237,7,FALSE())</f>
        <v>26</v>
      </c>
    </row>
    <row r="32" customFormat="false" ht="23.85" hidden="false" customHeight="false" outlineLevel="0" collapsed="false">
      <c r="A32" s="7"/>
      <c r="B32" s="7" t="s">
        <v>784</v>
      </c>
      <c r="C32" s="6" t="n">
        <v>231</v>
      </c>
      <c r="D32" s="7" t="str">
        <f aca="false">VLOOKUP(C32,'Meal Library'!$A$2:$I$237,2,FALSE())</f>
        <v>Apple (1 cup)</v>
      </c>
      <c r="E32" s="7" t="str">
        <f aca="false">VLOOKUP(C32,'Meal Library'!$A$2:$I$237,9,FALSE())</f>
        <v>1 Cup sliced Apple from the Fruits menu. Verified via Add-to-Cart gate at localfoodz.co/menu/fruits.</v>
      </c>
      <c r="F32" s="6" t="n">
        <f aca="false">VLOOKUP(C32,'Meal Library'!$A$2:$I$237,4,FALSE())</f>
        <v>90</v>
      </c>
      <c r="G32" s="6" t="n">
        <f aca="false">VLOOKUP(C32,'Meal Library'!$A$2:$I$237,5,FALSE())</f>
        <v>0</v>
      </c>
      <c r="H32" s="6" t="n">
        <f aca="false">VLOOKUP(C32,'Meal Library'!$A$2:$I$237,6,FALSE())</f>
        <v>25</v>
      </c>
      <c r="I32" s="6" t="n">
        <f aca="false">VLOOKUP(C32,'Meal Library'!$A$2:$I$237,7,FALSE())</f>
        <v>0</v>
      </c>
    </row>
    <row r="33" customFormat="false" ht="15" hidden="false" customHeight="false" outlineLevel="0" collapsed="false">
      <c r="A33" s="10" t="s">
        <v>793</v>
      </c>
      <c r="B33" s="10" t="s">
        <v>817</v>
      </c>
      <c r="C33" s="10"/>
      <c r="D33" s="10"/>
      <c r="E33" s="10"/>
      <c r="F33" s="10" t="n">
        <f aca="false">SUM(F29:F32)</f>
        <v>2480</v>
      </c>
      <c r="G33" s="10" t="n">
        <f aca="false">SUM(G29:G32)</f>
        <v>190</v>
      </c>
      <c r="H33" s="10" t="n">
        <f aca="false">SUM(H29:H32)</f>
        <v>230</v>
      </c>
      <c r="I33" s="10" t="n">
        <f aca="false">SUM(I29:I32)</f>
        <v>87</v>
      </c>
    </row>
    <row r="35" customFormat="false" ht="35.05" hidden="false" customHeight="false" outlineLevel="0" collapsed="false">
      <c r="A35" s="7" t="s">
        <v>794</v>
      </c>
      <c r="B35" s="7" t="s">
        <v>781</v>
      </c>
      <c r="C35" s="6" t="n">
        <v>108</v>
      </c>
      <c r="D35" s="7" t="str">
        <f aca="false">VLOOKUP(C35,'Meal Library'!$A$2:$I$237,2,FALSE())</f>
        <v>Burger Bowl</v>
      </c>
      <c r="E35" s="7" t="str">
        <f aca="false">VLOOKUP(C35,'Meal Library'!$A$2:$I$237,9,FALSE())</f>
        <v>6 oz Ground Beef + 2 oz Lettuce + 6 oz Roasted Yams + 1 cup Pico de Gallo + .25 cup Cheesy Cream Sauce. Verified via Add-to-Cart gate.</v>
      </c>
      <c r="F35" s="6" t="n">
        <f aca="false">VLOOKUP(C35,'Meal Library'!$A$2:$I$237,4,FALSE())</f>
        <v>770</v>
      </c>
      <c r="G35" s="6" t="n">
        <f aca="false">VLOOKUP(C35,'Meal Library'!$A$2:$I$237,5,FALSE())</f>
        <v>44</v>
      </c>
      <c r="H35" s="6" t="n">
        <f aca="false">VLOOKUP(C35,'Meal Library'!$A$2:$I$237,6,FALSE())</f>
        <v>62</v>
      </c>
      <c r="I35" s="6" t="n">
        <f aca="false">VLOOKUP(C35,'Meal Library'!$A$2:$I$237,7,FALSE())</f>
        <v>37</v>
      </c>
    </row>
    <row r="36" customFormat="false" ht="35.05" hidden="false" customHeight="false" outlineLevel="0" collapsed="false">
      <c r="A36" s="7"/>
      <c r="B36" s="7" t="s">
        <v>782</v>
      </c>
      <c r="C36" s="6" t="n">
        <v>105</v>
      </c>
      <c r="D36" s="7" t="str">
        <f aca="false">VLOOKUP(C36,'Meal Library'!$A$2:$I$237,2,FALSE())</f>
        <v>Hainan Chicken w/ Rice + Scallion</v>
      </c>
      <c r="E36" s="7" t="str">
        <f aca="false">VLOOKUP(C36,'Meal Library'!$A$2:$I$237,9,FALSE())</f>
        <v>6 oz Sousvide Chicken Breast + 6 oz White Rice + 6 oz Broccoli + 2 tbsp Ginger Scallion Sauce. Verified via Add-to-Cart gate.</v>
      </c>
      <c r="F36" s="6" t="n">
        <f aca="false">VLOOKUP(C36,'Meal Library'!$A$2:$I$237,4,FALSE())</f>
        <v>790</v>
      </c>
      <c r="G36" s="6" t="n">
        <f aca="false">VLOOKUP(C36,'Meal Library'!$A$2:$I$237,5,FALSE())</f>
        <v>61</v>
      </c>
      <c r="H36" s="6" t="n">
        <f aca="false">VLOOKUP(C36,'Meal Library'!$A$2:$I$237,6,FALSE())</f>
        <v>61</v>
      </c>
      <c r="I36" s="6" t="n">
        <f aca="false">VLOOKUP(C36,'Meal Library'!$A$2:$I$237,7,FALSE())</f>
        <v>34</v>
      </c>
    </row>
    <row r="37" customFormat="false" ht="15" hidden="false" customHeight="false" outlineLevel="0" collapsed="false">
      <c r="A37" s="7"/>
      <c r="B37" s="7" t="s">
        <v>783</v>
      </c>
      <c r="C37" s="6" t="n">
        <v>91</v>
      </c>
      <c r="D37" s="7" t="str">
        <f aca="false">VLOOKUP(C37,'Meal Library'!$A$2:$I$237,2,FALSE())</f>
        <v>Turkey &amp; Swiss Sandwich</v>
      </c>
      <c r="E37" s="7" t="str">
        <f aca="false">VLOOKUP(C37,'Meal Library'!$A$2:$I$237,9,FALSE())</f>
        <v>Turkey &amp; Swiss Sandwich (single-option dish)</v>
      </c>
      <c r="F37" s="6" t="n">
        <f aca="false">VLOOKUP(C37,'Meal Library'!$A$2:$I$237,4,FALSE())</f>
        <v>640</v>
      </c>
      <c r="G37" s="6" t="n">
        <f aca="false">VLOOKUP(C37,'Meal Library'!$A$2:$I$237,5,FALSE())</f>
        <v>35</v>
      </c>
      <c r="H37" s="6" t="n">
        <f aca="false">VLOOKUP(C37,'Meal Library'!$A$2:$I$237,6,FALSE())</f>
        <v>104</v>
      </c>
      <c r="I37" s="6" t="n">
        <f aca="false">VLOOKUP(C37,'Meal Library'!$A$2:$I$237,7,FALSE())</f>
        <v>9</v>
      </c>
    </row>
    <row r="38" customFormat="false" ht="15" hidden="false" customHeight="false" outlineLevel="0" collapsed="false">
      <c r="A38" s="7"/>
      <c r="B38" s="7" t="s">
        <v>784</v>
      </c>
      <c r="C38" s="6" t="n">
        <v>602</v>
      </c>
      <c r="D38" s="7" t="str">
        <f aca="false">VLOOKUP(C38,'Meal Library'!$A$2:$I$237,2,FALSE())</f>
        <v>CM Teriyaki Chicken Breast (4oz)</v>
      </c>
      <c r="E38" s="7" t="str">
        <f aca="false">VLOOKUP(C38,'Meal Library'!$A$2:$I$237,9,FALSE())</f>
        <v>4 oz Teriyaki Chicken Breast from Customized Meals</v>
      </c>
      <c r="F38" s="6" t="n">
        <f aca="false">VLOOKUP(C38,'Meal Library'!$A$2:$I$237,4,FALSE())</f>
        <v>190</v>
      </c>
      <c r="G38" s="6" t="n">
        <f aca="false">VLOOKUP(C38,'Meal Library'!$A$2:$I$237,5,FALSE())</f>
        <v>35</v>
      </c>
      <c r="H38" s="6" t="n">
        <f aca="false">VLOOKUP(C38,'Meal Library'!$A$2:$I$237,6,FALSE())</f>
        <v>4</v>
      </c>
      <c r="I38" s="6" t="n">
        <f aca="false">VLOOKUP(C38,'Meal Library'!$A$2:$I$237,7,FALSE())</f>
        <v>3.5</v>
      </c>
    </row>
    <row r="39" customFormat="false" ht="15" hidden="false" customHeight="false" outlineLevel="0" collapsed="false">
      <c r="A39" s="7"/>
      <c r="B39" s="7" t="s">
        <v>785</v>
      </c>
      <c r="C39" s="6" t="n">
        <v>620</v>
      </c>
      <c r="D39" s="7" t="str">
        <f aca="false">VLOOKUP(C39,'Meal Library'!$A$2:$I$237,2,FALSE())</f>
        <v>CM Garlic Shrimp (4oz)</v>
      </c>
      <c r="E39" s="7" t="str">
        <f aca="false">VLOOKUP(C39,'Meal Library'!$A$2:$I$237,9,FALSE())</f>
        <v>4 oz Garlic Shrimp from Customized Meals</v>
      </c>
      <c r="F39" s="6" t="n">
        <f aca="false">VLOOKUP(C39,'Meal Library'!$A$2:$I$237,4,FALSE())</f>
        <v>90</v>
      </c>
      <c r="G39" s="6" t="n">
        <f aca="false">VLOOKUP(C39,'Meal Library'!$A$2:$I$237,5,FALSE())</f>
        <v>16</v>
      </c>
      <c r="H39" s="6" t="n">
        <f aca="false">VLOOKUP(C39,'Meal Library'!$A$2:$I$237,6,FALSE())</f>
        <v>2</v>
      </c>
      <c r="I39" s="6" t="n">
        <f aca="false">VLOOKUP(C39,'Meal Library'!$A$2:$I$237,7,FALSE())</f>
        <v>1</v>
      </c>
    </row>
    <row r="40" customFormat="false" ht="15" hidden="false" customHeight="false" outlineLevel="0" collapsed="false">
      <c r="A40" s="10" t="s">
        <v>794</v>
      </c>
      <c r="B40" s="10" t="s">
        <v>817</v>
      </c>
      <c r="C40" s="10"/>
      <c r="D40" s="10"/>
      <c r="E40" s="10"/>
      <c r="F40" s="10" t="n">
        <f aca="false">SUM(F35:F39)</f>
        <v>2480</v>
      </c>
      <c r="G40" s="10" t="n">
        <f aca="false">SUM(G35:G39)</f>
        <v>191</v>
      </c>
      <c r="H40" s="10" t="n">
        <f aca="false">SUM(H35:H39)</f>
        <v>233</v>
      </c>
      <c r="I40" s="10" t="n">
        <f aca="false">SUM(I35:I39)</f>
        <v>84.5</v>
      </c>
    </row>
    <row r="42" customFormat="false" ht="35.05" hidden="false" customHeight="false" outlineLevel="0" collapsed="false">
      <c r="A42" s="7" t="s">
        <v>795</v>
      </c>
      <c r="B42" s="7" t="s">
        <v>781</v>
      </c>
      <c r="C42" s="6" t="n">
        <v>105</v>
      </c>
      <c r="D42" s="7" t="str">
        <f aca="false">VLOOKUP(C42,'Meal Library'!$A$2:$I$237,2,FALSE())</f>
        <v>Hainan Chicken w/ Rice + Scallion</v>
      </c>
      <c r="E42" s="7" t="str">
        <f aca="false">VLOOKUP(C42,'Meal Library'!$A$2:$I$237,9,FALSE())</f>
        <v>6 oz Sousvide Chicken Breast + 6 oz White Rice + 6 oz Broccoli + 2 tbsp Ginger Scallion Sauce. Verified via Add-to-Cart gate.</v>
      </c>
      <c r="F42" s="6" t="n">
        <f aca="false">VLOOKUP(C42,'Meal Library'!$A$2:$I$237,4,FALSE())</f>
        <v>790</v>
      </c>
      <c r="G42" s="6" t="n">
        <f aca="false">VLOOKUP(C42,'Meal Library'!$A$2:$I$237,5,FALSE())</f>
        <v>61</v>
      </c>
      <c r="H42" s="6" t="n">
        <f aca="false">VLOOKUP(C42,'Meal Library'!$A$2:$I$237,6,FALSE())</f>
        <v>61</v>
      </c>
      <c r="I42" s="6" t="n">
        <f aca="false">VLOOKUP(C42,'Meal Library'!$A$2:$I$237,7,FALSE())</f>
        <v>34</v>
      </c>
    </row>
    <row r="43" customFormat="false" ht="23.85" hidden="false" customHeight="false" outlineLevel="0" collapsed="false">
      <c r="A43" s="7"/>
      <c r="B43" s="7" t="s">
        <v>782</v>
      </c>
      <c r="C43" s="6" t="n">
        <v>22</v>
      </c>
      <c r="D43" s="7" t="str">
        <f aca="false">VLOOKUP(C43,'Meal Library'!$A$2:$I$237,2,FALSE())</f>
        <v>Mongolian Beef</v>
      </c>
      <c r="E43" s="7" t="str">
        <f aca="false">VLOOKUP(C43,'Meal Library'!$A$2:$I$237,9,FALSE())</f>
        <v>6 oz Mongolian Beef + 6 oz White Rice (rice sold by oz). Verified via Add-to-Cart gate.</v>
      </c>
      <c r="F43" s="6" t="n">
        <f aca="false">VLOOKUP(C43,'Meal Library'!$A$2:$I$237,4,FALSE())</f>
        <v>720</v>
      </c>
      <c r="G43" s="6" t="n">
        <f aca="false">VLOOKUP(C43,'Meal Library'!$A$2:$I$237,5,FALSE())</f>
        <v>53</v>
      </c>
      <c r="H43" s="6" t="n">
        <f aca="false">VLOOKUP(C43,'Meal Library'!$A$2:$I$237,6,FALSE())</f>
        <v>65</v>
      </c>
      <c r="I43" s="6" t="n">
        <f aca="false">VLOOKUP(C43,'Meal Library'!$A$2:$I$237,7,FALSE())</f>
        <v>26</v>
      </c>
    </row>
    <row r="44" customFormat="false" ht="35.05" hidden="false" customHeight="false" outlineLevel="0" collapsed="false">
      <c r="A44" s="7"/>
      <c r="B44" s="7" t="s">
        <v>783</v>
      </c>
      <c r="C44" s="6" t="n">
        <v>128</v>
      </c>
      <c r="D44" s="7" t="str">
        <f aca="false">VLOOKUP(C44,'Meal Library'!$A$2:$I$237,2,FALSE())</f>
        <v>Build-Your-Own Pasta Bowl</v>
      </c>
      <c r="E44" s="7" t="str">
        <f aca="false">VLOOKUP(C44,'Meal Library'!$A$2:$I$237,9,FALSE())</f>
        <v>6 oz Smoked Paprika Chicken Breast + 6 oz Whole Wheat Penne Pasta + 6 oz Broccoli + 4 tbsp Red Bell Pepper Sauce + 2 tbsp Cheddar. Verified via Add-to-Cart gate.</v>
      </c>
      <c r="F44" s="6" t="n">
        <f aca="false">VLOOKUP(C44,'Meal Library'!$A$2:$I$237,4,FALSE())</f>
        <v>650</v>
      </c>
      <c r="G44" s="6" t="n">
        <f aca="false">VLOOKUP(C44,'Meal Library'!$A$2:$I$237,5,FALSE())</f>
        <v>69</v>
      </c>
      <c r="H44" s="6" t="n">
        <f aca="false">VLOOKUP(C44,'Meal Library'!$A$2:$I$237,6,FALSE())</f>
        <v>68</v>
      </c>
      <c r="I44" s="6" t="n">
        <f aca="false">VLOOKUP(C44,'Meal Library'!$A$2:$I$237,7,FALSE())</f>
        <v>16</v>
      </c>
    </row>
    <row r="45" customFormat="false" ht="23.85" hidden="false" customHeight="false" outlineLevel="0" collapsed="false">
      <c r="A45" s="7"/>
      <c r="B45" s="7" t="s">
        <v>784</v>
      </c>
      <c r="C45" s="6" t="n">
        <v>232</v>
      </c>
      <c r="D45" s="7" t="str">
        <f aca="false">VLOOKUP(C45,'Meal Library'!$A$2:$I$237,2,FALSE())</f>
        <v>Orange (1 cup)</v>
      </c>
      <c r="E45" s="7" t="str">
        <f aca="false">VLOOKUP(C45,'Meal Library'!$A$2:$I$237,9,FALSE())</f>
        <v>1 Cup Orange segments from the Fruits menu. Verified via Add-to-Cart gate at localfoodz.co/menu/fruits.</v>
      </c>
      <c r="F45" s="6" t="n">
        <f aca="false">VLOOKUP(C45,'Meal Library'!$A$2:$I$237,4,FALSE())</f>
        <v>70</v>
      </c>
      <c r="G45" s="6" t="n">
        <f aca="false">VLOOKUP(C45,'Meal Library'!$A$2:$I$237,5,FALSE())</f>
        <v>1</v>
      </c>
      <c r="H45" s="6" t="n">
        <f aca="false">VLOOKUP(C45,'Meal Library'!$A$2:$I$237,6,FALSE())</f>
        <v>17</v>
      </c>
      <c r="I45" s="6" t="n">
        <f aca="false">VLOOKUP(C45,'Meal Library'!$A$2:$I$237,7,FALSE())</f>
        <v>0</v>
      </c>
    </row>
    <row r="46" customFormat="false" ht="23.85" hidden="false" customHeight="false" outlineLevel="0" collapsed="false">
      <c r="A46" s="7"/>
      <c r="B46" s="7" t="s">
        <v>785</v>
      </c>
      <c r="C46" s="6" t="n">
        <v>230</v>
      </c>
      <c r="D46" s="7" t="str">
        <f aca="false">VLOOKUP(C46,'Meal Library'!$A$2:$I$237,2,FALSE())</f>
        <v>Banana (1 piece)</v>
      </c>
      <c r="E46" s="7" t="str">
        <f aca="false">VLOOKUP(C46,'Meal Library'!$A$2:$I$237,9,FALSE())</f>
        <v>1 Banana from the Fruits menu. Verified via Add-to-Cart gate at localfoodz.co/menu/fruits.</v>
      </c>
      <c r="F46" s="6" t="n">
        <f aca="false">VLOOKUP(C46,'Meal Library'!$A$2:$I$237,4,FALSE())</f>
        <v>110</v>
      </c>
      <c r="G46" s="6" t="n">
        <f aca="false">VLOOKUP(C46,'Meal Library'!$A$2:$I$237,5,FALSE())</f>
        <v>1</v>
      </c>
      <c r="H46" s="6" t="n">
        <f aca="false">VLOOKUP(C46,'Meal Library'!$A$2:$I$237,6,FALSE())</f>
        <v>27</v>
      </c>
      <c r="I46" s="6" t="n">
        <f aca="false">VLOOKUP(C46,'Meal Library'!$A$2:$I$237,7,FALSE())</f>
        <v>0</v>
      </c>
    </row>
    <row r="47" customFormat="false" ht="15" hidden="false" customHeight="false" outlineLevel="0" collapsed="false">
      <c r="A47" s="7"/>
      <c r="B47" s="7" t="s">
        <v>786</v>
      </c>
      <c r="C47" s="6" t="n">
        <v>669</v>
      </c>
      <c r="D47" s="7" t="str">
        <f aca="false">VLOOKUP(C47,'Meal Library'!$A$2:$I$237,2,FALSE())</f>
        <v>CM Veg Fritter (1)</v>
      </c>
      <c r="E47" s="7" t="str">
        <f aca="false">VLOOKUP(C47,'Meal Library'!$A$2:$I$237,9,FALSE())</f>
        <v>1 Veg Fritter from Customized Meals</v>
      </c>
      <c r="F47" s="6" t="n">
        <f aca="false">VLOOKUP(C47,'Meal Library'!$A$2:$I$237,4,FALSE())</f>
        <v>70</v>
      </c>
      <c r="G47" s="6" t="n">
        <f aca="false">VLOOKUP(C47,'Meal Library'!$A$2:$I$237,5,FALSE())</f>
        <v>2</v>
      </c>
      <c r="H47" s="6" t="n">
        <f aca="false">VLOOKUP(C47,'Meal Library'!$A$2:$I$237,6,FALSE())</f>
        <v>15</v>
      </c>
      <c r="I47" s="6" t="n">
        <f aca="false">VLOOKUP(C47,'Meal Library'!$A$2:$I$237,7,FALSE())</f>
        <v>0</v>
      </c>
    </row>
    <row r="48" customFormat="false" ht="15" hidden="false" customHeight="false" outlineLevel="0" collapsed="false">
      <c r="A48" s="7"/>
      <c r="B48" s="7" t="s">
        <v>787</v>
      </c>
      <c r="C48" s="6" t="n">
        <v>655</v>
      </c>
      <c r="D48" s="7" t="str">
        <f aca="false">VLOOKUP(C48,'Meal Library'!$A$2:$I$237,2,FALSE())</f>
        <v>CM Broccoli (4oz)</v>
      </c>
      <c r="E48" s="7" t="str">
        <f aca="false">VLOOKUP(C48,'Meal Library'!$A$2:$I$237,9,FALSE())</f>
        <v>4 oz Broccoli from Customized Meals</v>
      </c>
      <c r="F48" s="6" t="n">
        <f aca="false">VLOOKUP(C48,'Meal Library'!$A$2:$I$237,4,FALSE())</f>
        <v>40</v>
      </c>
      <c r="G48" s="6" t="n">
        <f aca="false">VLOOKUP(C48,'Meal Library'!$A$2:$I$237,5,FALSE())</f>
        <v>3</v>
      </c>
      <c r="H48" s="6" t="n">
        <f aca="false">VLOOKUP(C48,'Meal Library'!$A$2:$I$237,6,FALSE())</f>
        <v>8</v>
      </c>
      <c r="I48" s="6" t="n">
        <f aca="false">VLOOKUP(C48,'Meal Library'!$A$2:$I$237,7,FALSE())</f>
        <v>0</v>
      </c>
    </row>
    <row r="49" customFormat="false" ht="15" hidden="false" customHeight="false" outlineLevel="0" collapsed="false">
      <c r="A49" s="10" t="s">
        <v>795</v>
      </c>
      <c r="B49" s="10" t="s">
        <v>817</v>
      </c>
      <c r="C49" s="10"/>
      <c r="D49" s="10"/>
      <c r="E49" s="10"/>
      <c r="F49" s="10" t="n">
        <f aca="false">SUM(F42:F48)</f>
        <v>2450</v>
      </c>
      <c r="G49" s="10" t="n">
        <f aca="false">SUM(G42:G48)</f>
        <v>190</v>
      </c>
      <c r="H49" s="10" t="n">
        <f aca="false">SUM(H42:H48)</f>
        <v>261</v>
      </c>
      <c r="I49" s="10" t="n">
        <f aca="false">SUM(I42:I48)</f>
        <v>76</v>
      </c>
    </row>
    <row r="51" customFormat="false" ht="23.85" hidden="false" customHeight="false" outlineLevel="0" collapsed="false">
      <c r="A51" s="7" t="s">
        <v>796</v>
      </c>
      <c r="B51" s="7" t="s">
        <v>781</v>
      </c>
      <c r="C51" s="6" t="n">
        <v>69</v>
      </c>
      <c r="D51" s="7" t="str">
        <f aca="false">VLOOKUP(C51,'Meal Library'!$A$2:$I$237,2,FALSE())</f>
        <v>Breakfast Burrito</v>
      </c>
      <c r="E51" s="7" t="str">
        <f aca="false">VLOOKUP(C51,'Meal Library'!$A$2:$I$237,9,FALSE())</f>
        <v>Breakfast Burrito + 2 tbsp Red Bell Pepper Sauce. Verified via Add-to-Cart gate.</v>
      </c>
      <c r="F51" s="6" t="n">
        <f aca="false">VLOOKUP(C51,'Meal Library'!$A$2:$I$237,4,FALSE())</f>
        <v>780</v>
      </c>
      <c r="G51" s="6" t="n">
        <f aca="false">VLOOKUP(C51,'Meal Library'!$A$2:$I$237,5,FALSE())</f>
        <v>31</v>
      </c>
      <c r="H51" s="6" t="n">
        <f aca="false">VLOOKUP(C51,'Meal Library'!$A$2:$I$237,6,FALSE())</f>
        <v>76</v>
      </c>
      <c r="I51" s="6" t="n">
        <f aca="false">VLOOKUP(C51,'Meal Library'!$A$2:$I$237,7,FALSE())</f>
        <v>38</v>
      </c>
    </row>
    <row r="52" customFormat="false" ht="35.05" hidden="false" customHeight="false" outlineLevel="0" collapsed="false">
      <c r="A52" s="7"/>
      <c r="B52" s="7" t="s">
        <v>782</v>
      </c>
      <c r="C52" s="6" t="n">
        <v>31</v>
      </c>
      <c r="D52" s="7" t="str">
        <f aca="false">VLOOKUP(C52,'Meal Library'!$A$2:$I$237,2,FALSE())</f>
        <v>Roasted Pork w/ Cauliflower Grits</v>
      </c>
      <c r="E52" s="7" t="str">
        <f aca="false">VLOOKUP(C52,'Meal Library'!$A$2:$I$237,9,FALSE())</f>
        <v>6 oz Roasted Pork Loin + 4 oz Lemon Pepper Broccoli &amp; Carrots + 1 cup Cauliflower Rice Grits + .5 oz Garlic Herb Butter. Verified via Add-to-Cart gate.</v>
      </c>
      <c r="F52" s="6" t="n">
        <f aca="false">VLOOKUP(C52,'Meal Library'!$A$2:$I$237,4,FALSE())</f>
        <v>750</v>
      </c>
      <c r="G52" s="6" t="n">
        <f aca="false">VLOOKUP(C52,'Meal Library'!$A$2:$I$237,5,FALSE())</f>
        <v>68</v>
      </c>
      <c r="H52" s="6" t="n">
        <f aca="false">VLOOKUP(C52,'Meal Library'!$A$2:$I$237,6,FALSE())</f>
        <v>37</v>
      </c>
      <c r="I52" s="6" t="n">
        <f aca="false">VLOOKUP(C52,'Meal Library'!$A$2:$I$237,7,FALSE())</f>
        <v>38</v>
      </c>
    </row>
    <row r="53" customFormat="false" ht="15" hidden="false" customHeight="false" outlineLevel="0" collapsed="false">
      <c r="A53" s="7"/>
      <c r="B53" s="7" t="s">
        <v>783</v>
      </c>
      <c r="C53" s="6" t="n">
        <v>91</v>
      </c>
      <c r="D53" s="7" t="str">
        <f aca="false">VLOOKUP(C53,'Meal Library'!$A$2:$I$237,2,FALSE())</f>
        <v>Turkey &amp; Swiss Sandwich</v>
      </c>
      <c r="E53" s="7" t="str">
        <f aca="false">VLOOKUP(C53,'Meal Library'!$A$2:$I$237,9,FALSE())</f>
        <v>Turkey &amp; Swiss Sandwich (single-option dish)</v>
      </c>
      <c r="F53" s="6" t="n">
        <f aca="false">VLOOKUP(C53,'Meal Library'!$A$2:$I$237,4,FALSE())</f>
        <v>640</v>
      </c>
      <c r="G53" s="6" t="n">
        <f aca="false">VLOOKUP(C53,'Meal Library'!$A$2:$I$237,5,FALSE())</f>
        <v>35</v>
      </c>
      <c r="H53" s="6" t="n">
        <f aca="false">VLOOKUP(C53,'Meal Library'!$A$2:$I$237,6,FALSE())</f>
        <v>104</v>
      </c>
      <c r="I53" s="6" t="n">
        <f aca="false">VLOOKUP(C53,'Meal Library'!$A$2:$I$237,7,FALSE())</f>
        <v>9</v>
      </c>
    </row>
    <row r="54" customFormat="false" ht="23.85" hidden="false" customHeight="false" outlineLevel="0" collapsed="false">
      <c r="A54" s="7"/>
      <c r="B54" s="7" t="s">
        <v>784</v>
      </c>
      <c r="C54" s="6" t="n">
        <v>600</v>
      </c>
      <c r="D54" s="7" t="str">
        <f aca="false">VLOOKUP(C54,'Meal Library'!$A$2:$I$237,2,FALSE())</f>
        <v>CM Smoked Paprika Chicken Breast (4oz)</v>
      </c>
      <c r="E54" s="7" t="str">
        <f aca="false">VLOOKUP(C54,'Meal Library'!$A$2:$I$237,9,FALSE())</f>
        <v>4 oz Smoked Paprika Chicken Breast from Customized Meals</v>
      </c>
      <c r="F54" s="6" t="n">
        <f aca="false">VLOOKUP(C54,'Meal Library'!$A$2:$I$237,4,FALSE())</f>
        <v>170</v>
      </c>
      <c r="G54" s="6" t="n">
        <f aca="false">VLOOKUP(C54,'Meal Library'!$A$2:$I$237,5,FALSE())</f>
        <v>33</v>
      </c>
      <c r="H54" s="6" t="n">
        <f aca="false">VLOOKUP(C54,'Meal Library'!$A$2:$I$237,6,FALSE())</f>
        <v>2</v>
      </c>
      <c r="I54" s="6" t="n">
        <f aca="false">VLOOKUP(C54,'Meal Library'!$A$2:$I$237,7,FALSE())</f>
        <v>3.5</v>
      </c>
    </row>
    <row r="55" customFormat="false" ht="15" hidden="false" customHeight="false" outlineLevel="0" collapsed="false">
      <c r="A55" s="7"/>
      <c r="B55" s="7" t="s">
        <v>785</v>
      </c>
      <c r="C55" s="6" t="n">
        <v>620</v>
      </c>
      <c r="D55" s="7" t="str">
        <f aca="false">VLOOKUP(C55,'Meal Library'!$A$2:$I$237,2,FALSE())</f>
        <v>CM Garlic Shrimp (4oz)</v>
      </c>
      <c r="E55" s="7" t="str">
        <f aca="false">VLOOKUP(C55,'Meal Library'!$A$2:$I$237,9,FALSE())</f>
        <v>4 oz Garlic Shrimp from Customized Meals</v>
      </c>
      <c r="F55" s="6" t="n">
        <f aca="false">VLOOKUP(C55,'Meal Library'!$A$2:$I$237,4,FALSE())</f>
        <v>90</v>
      </c>
      <c r="G55" s="6" t="n">
        <f aca="false">VLOOKUP(C55,'Meal Library'!$A$2:$I$237,5,FALSE())</f>
        <v>16</v>
      </c>
      <c r="H55" s="6" t="n">
        <f aca="false">VLOOKUP(C55,'Meal Library'!$A$2:$I$237,6,FALSE())</f>
        <v>2</v>
      </c>
      <c r="I55" s="6" t="n">
        <f aca="false">VLOOKUP(C55,'Meal Library'!$A$2:$I$237,7,FALSE())</f>
        <v>1</v>
      </c>
    </row>
    <row r="56" customFormat="false" ht="15" hidden="false" customHeight="false" outlineLevel="0" collapsed="false">
      <c r="A56" s="10" t="s">
        <v>796</v>
      </c>
      <c r="B56" s="10" t="s">
        <v>817</v>
      </c>
      <c r="C56" s="10"/>
      <c r="D56" s="10"/>
      <c r="E56" s="10"/>
      <c r="F56" s="10" t="n">
        <f aca="false">SUM(F51:F55)</f>
        <v>2430</v>
      </c>
      <c r="G56" s="10" t="n">
        <f aca="false">SUM(G51:G55)</f>
        <v>183</v>
      </c>
      <c r="H56" s="10" t="n">
        <f aca="false">SUM(H51:H55)</f>
        <v>221</v>
      </c>
      <c r="I56" s="10" t="n">
        <f aca="false">SUM(I51:I55)</f>
        <v>89.5</v>
      </c>
    </row>
    <row r="58" customFormat="false" ht="15" hidden="false" customHeight="false" outlineLevel="0" collapsed="false">
      <c r="A58" s="11"/>
      <c r="B58" s="11" t="s">
        <v>797</v>
      </c>
      <c r="C58" s="11"/>
      <c r="D58" s="11"/>
      <c r="E58" s="11"/>
      <c r="F58" s="11" t="n">
        <f aca="false">AVERAGE(F12,F18,F27,F33,F40,F49,F56)</f>
        <v>2470</v>
      </c>
      <c r="G58" s="11" t="n">
        <f aca="false">AVERAGE(G12,G18,G27,G33,G40,G49,G56)</f>
        <v>188.142857142857</v>
      </c>
      <c r="H58" s="11" t="n">
        <f aca="false">AVERAGE(H12,H18,H27,H33,H40,H49,H56)</f>
        <v>249.285714285714</v>
      </c>
      <c r="I58" s="11" t="n">
        <f aca="false">AVERAGE(I12,I18,I27,I33,I40,I49,I56)</f>
        <v>83.2857142857143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2026-06-09T17:23:00Z</dcterms:created>
  <dc:creator>openpyxl</dc:creator>
  <dc:description/>
  <dc:language>en-US</dc:language>
  <cp:lastModifiedBy/>
  <dcterms:modified xsi:type="dcterms:W3CDTF">2026-06-09T17:23:01Z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